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9705" windowHeight="14430" activeTab="1"/>
  </bookViews>
  <sheets>
    <sheet name="Rekapitulace stavby" sheetId="1" r:id="rId1"/>
    <sheet name="SO001 - Vedlejší a ostatn..." sheetId="2" r:id="rId2"/>
    <sheet name="SO101 - Chodník" sheetId="3" r:id="rId3"/>
    <sheet name="Pokyny pro vyplnění" sheetId="4" r:id="rId4"/>
  </sheets>
  <definedNames>
    <definedName name="_xlnm._FilterDatabase" localSheetId="1" hidden="1">'SO001 - Vedlejší a ostatn...'!$C$77:$K$87</definedName>
    <definedName name="_xlnm._FilterDatabase" localSheetId="2" hidden="1">'SO101 - Chodník'!$C$87:$K$420</definedName>
    <definedName name="_xlnm.Print_Titles" localSheetId="0">'Rekapitulace stavby'!$49:$49</definedName>
    <definedName name="_xlnm.Print_Titles" localSheetId="1">'SO001 - Vedlejší a ostatn...'!$77:$77</definedName>
    <definedName name="_xlnm.Print_Titles" localSheetId="2">'SO101 - Chodník'!$87:$87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'SO001 - Vedlejší a ostatn...'!$C$4:$J$36,'SO001 - Vedlejší a ostatn...'!$C$42:$J$59,'SO001 - Vedlejší a ostatn...'!$C$65:$K$87</definedName>
    <definedName name="_xlnm.Print_Area" localSheetId="2">'SO101 - Chodník'!$C$4:$J$36,'SO101 - Chodník'!$C$42:$J$69,'SO101 - Chodník'!$C$75:$K$420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418" i="3"/>
  <c r="BH418" i="3"/>
  <c r="BG418" i="3"/>
  <c r="BF418" i="3"/>
  <c r="T418" i="3"/>
  <c r="R418" i="3"/>
  <c r="P418" i="3"/>
  <c r="BK418" i="3"/>
  <c r="J418" i="3"/>
  <c r="BE418" i="3" s="1"/>
  <c r="BI415" i="3"/>
  <c r="BH415" i="3"/>
  <c r="BG415" i="3"/>
  <c r="BF415" i="3"/>
  <c r="T415" i="3"/>
  <c r="T414" i="3" s="1"/>
  <c r="T413" i="3" s="1"/>
  <c r="R415" i="3"/>
  <c r="R414" i="3" s="1"/>
  <c r="R413" i="3" s="1"/>
  <c r="P415" i="3"/>
  <c r="P414" i="3" s="1"/>
  <c r="P413" i="3" s="1"/>
  <c r="BK415" i="3"/>
  <c r="BK414" i="3" s="1"/>
  <c r="J415" i="3"/>
  <c r="BE415" i="3" s="1"/>
  <c r="BI412" i="3"/>
  <c r="BH412" i="3"/>
  <c r="BG412" i="3"/>
  <c r="BF412" i="3"/>
  <c r="BE412" i="3"/>
  <c r="T412" i="3"/>
  <c r="T411" i="3" s="1"/>
  <c r="R412" i="3"/>
  <c r="R411" i="3" s="1"/>
  <c r="P412" i="3"/>
  <c r="P411" i="3" s="1"/>
  <c r="BK412" i="3"/>
  <c r="BK411" i="3" s="1"/>
  <c r="J411" i="3" s="1"/>
  <c r="J66" i="3" s="1"/>
  <c r="J412" i="3"/>
  <c r="BI408" i="3"/>
  <c r="BH408" i="3"/>
  <c r="BG408" i="3"/>
  <c r="BF408" i="3"/>
  <c r="BE408" i="3"/>
  <c r="T408" i="3"/>
  <c r="R408" i="3"/>
  <c r="P408" i="3"/>
  <c r="BK408" i="3"/>
  <c r="J408" i="3"/>
  <c r="BI405" i="3"/>
  <c r="BH405" i="3"/>
  <c r="BG405" i="3"/>
  <c r="BF405" i="3"/>
  <c r="T405" i="3"/>
  <c r="R405" i="3"/>
  <c r="P405" i="3"/>
  <c r="BK405" i="3"/>
  <c r="J405" i="3"/>
  <c r="BE405" i="3" s="1"/>
  <c r="BI402" i="3"/>
  <c r="BH402" i="3"/>
  <c r="BG402" i="3"/>
  <c r="BF402" i="3"/>
  <c r="BE402" i="3"/>
  <c r="T402" i="3"/>
  <c r="R402" i="3"/>
  <c r="P402" i="3"/>
  <c r="BK402" i="3"/>
  <c r="J402" i="3"/>
  <c r="BI397" i="3"/>
  <c r="BH397" i="3"/>
  <c r="BG397" i="3"/>
  <c r="BF397" i="3"/>
  <c r="BE397" i="3"/>
  <c r="T397" i="3"/>
  <c r="R397" i="3"/>
  <c r="P397" i="3"/>
  <c r="BK397" i="3"/>
  <c r="J397" i="3"/>
  <c r="BI391" i="3"/>
  <c r="BH391" i="3"/>
  <c r="BG391" i="3"/>
  <c r="BF391" i="3"/>
  <c r="BE391" i="3"/>
  <c r="T391" i="3"/>
  <c r="R391" i="3"/>
  <c r="P391" i="3"/>
  <c r="BK391" i="3"/>
  <c r="J391" i="3"/>
  <c r="BI387" i="3"/>
  <c r="BH387" i="3"/>
  <c r="BG387" i="3"/>
  <c r="BF387" i="3"/>
  <c r="BE387" i="3"/>
  <c r="T387" i="3"/>
  <c r="R387" i="3"/>
  <c r="P387" i="3"/>
  <c r="BK387" i="3"/>
  <c r="J387" i="3"/>
  <c r="BI383" i="3"/>
  <c r="BH383" i="3"/>
  <c r="BG383" i="3"/>
  <c r="BF383" i="3"/>
  <c r="BE383" i="3"/>
  <c r="T383" i="3"/>
  <c r="T382" i="3" s="1"/>
  <c r="R383" i="3"/>
  <c r="R382" i="3" s="1"/>
  <c r="P383" i="3"/>
  <c r="P382" i="3" s="1"/>
  <c r="BK383" i="3"/>
  <c r="BK382" i="3" s="1"/>
  <c r="J382" i="3" s="1"/>
  <c r="J65" i="3" s="1"/>
  <c r="J383" i="3"/>
  <c r="BI379" i="3"/>
  <c r="BH379" i="3"/>
  <c r="BG379" i="3"/>
  <c r="BF379" i="3"/>
  <c r="T379" i="3"/>
  <c r="R379" i="3"/>
  <c r="P379" i="3"/>
  <c r="BK379" i="3"/>
  <c r="J379" i="3"/>
  <c r="BE379" i="3" s="1"/>
  <c r="BI376" i="3"/>
  <c r="BH376" i="3"/>
  <c r="BG376" i="3"/>
  <c r="BF376" i="3"/>
  <c r="T376" i="3"/>
  <c r="R376" i="3"/>
  <c r="P376" i="3"/>
  <c r="BK376" i="3"/>
  <c r="J376" i="3"/>
  <c r="BE376" i="3" s="1"/>
  <c r="BI372" i="3"/>
  <c r="BH372" i="3"/>
  <c r="BG372" i="3"/>
  <c r="BF372" i="3"/>
  <c r="T372" i="3"/>
  <c r="R372" i="3"/>
  <c r="P372" i="3"/>
  <c r="BK372" i="3"/>
  <c r="J372" i="3"/>
  <c r="BE372" i="3" s="1"/>
  <c r="BI369" i="3"/>
  <c r="BH369" i="3"/>
  <c r="BG369" i="3"/>
  <c r="BF369" i="3"/>
  <c r="T369" i="3"/>
  <c r="R369" i="3"/>
  <c r="P369" i="3"/>
  <c r="BK369" i="3"/>
  <c r="J369" i="3"/>
  <c r="BE369" i="3" s="1"/>
  <c r="BI364" i="3"/>
  <c r="BH364" i="3"/>
  <c r="BG364" i="3"/>
  <c r="BF364" i="3"/>
  <c r="BE364" i="3"/>
  <c r="T364" i="3"/>
  <c r="R364" i="3"/>
  <c r="P364" i="3"/>
  <c r="BK364" i="3"/>
  <c r="J364" i="3"/>
  <c r="BI360" i="3"/>
  <c r="BH360" i="3"/>
  <c r="BG360" i="3"/>
  <c r="BF360" i="3"/>
  <c r="BE360" i="3"/>
  <c r="T360" i="3"/>
  <c r="R360" i="3"/>
  <c r="P360" i="3"/>
  <c r="BK360" i="3"/>
  <c r="J360" i="3"/>
  <c r="BI357" i="3"/>
  <c r="BH357" i="3"/>
  <c r="BG357" i="3"/>
  <c r="BF357" i="3"/>
  <c r="BE357" i="3"/>
  <c r="T357" i="3"/>
  <c r="R357" i="3"/>
  <c r="P357" i="3"/>
  <c r="BK357" i="3"/>
  <c r="J357" i="3"/>
  <c r="BI354" i="3"/>
  <c r="BH354" i="3"/>
  <c r="BG354" i="3"/>
  <c r="BF354" i="3"/>
  <c r="BE354" i="3"/>
  <c r="T354" i="3"/>
  <c r="R354" i="3"/>
  <c r="P354" i="3"/>
  <c r="BK354" i="3"/>
  <c r="J354" i="3"/>
  <c r="BI351" i="3"/>
  <c r="BH351" i="3"/>
  <c r="BG351" i="3"/>
  <c r="BF351" i="3"/>
  <c r="BE351" i="3"/>
  <c r="T351" i="3"/>
  <c r="R351" i="3"/>
  <c r="P351" i="3"/>
  <c r="BK351" i="3"/>
  <c r="J351" i="3"/>
  <c r="BI345" i="3"/>
  <c r="BH345" i="3"/>
  <c r="BG345" i="3"/>
  <c r="BF345" i="3"/>
  <c r="BE345" i="3"/>
  <c r="T345" i="3"/>
  <c r="R345" i="3"/>
  <c r="P345" i="3"/>
  <c r="BK345" i="3"/>
  <c r="J345" i="3"/>
  <c r="BI342" i="3"/>
  <c r="BH342" i="3"/>
  <c r="BG342" i="3"/>
  <c r="BF342" i="3"/>
  <c r="BE342" i="3"/>
  <c r="T342" i="3"/>
  <c r="R342" i="3"/>
  <c r="P342" i="3"/>
  <c r="BK342" i="3"/>
  <c r="J342" i="3"/>
  <c r="BI338" i="3"/>
  <c r="BH338" i="3"/>
  <c r="BG338" i="3"/>
  <c r="BF338" i="3"/>
  <c r="BE338" i="3"/>
  <c r="T338" i="3"/>
  <c r="R338" i="3"/>
  <c r="P338" i="3"/>
  <c r="BK338" i="3"/>
  <c r="J338" i="3"/>
  <c r="BI335" i="3"/>
  <c r="BH335" i="3"/>
  <c r="BG335" i="3"/>
  <c r="BF335" i="3"/>
  <c r="BE335" i="3"/>
  <c r="T335" i="3"/>
  <c r="R335" i="3"/>
  <c r="P335" i="3"/>
  <c r="BK335" i="3"/>
  <c r="J335" i="3"/>
  <c r="BI332" i="3"/>
  <c r="BH332" i="3"/>
  <c r="BG332" i="3"/>
  <c r="BF332" i="3"/>
  <c r="BE332" i="3"/>
  <c r="T332" i="3"/>
  <c r="R332" i="3"/>
  <c r="P332" i="3"/>
  <c r="BK332" i="3"/>
  <c r="J332" i="3"/>
  <c r="BI329" i="3"/>
  <c r="BH329" i="3"/>
  <c r="BG329" i="3"/>
  <c r="BF329" i="3"/>
  <c r="BE329" i="3"/>
  <c r="T329" i="3"/>
  <c r="R329" i="3"/>
  <c r="P329" i="3"/>
  <c r="BK329" i="3"/>
  <c r="J329" i="3"/>
  <c r="BI326" i="3"/>
  <c r="BH326" i="3"/>
  <c r="BG326" i="3"/>
  <c r="BF326" i="3"/>
  <c r="BE326" i="3"/>
  <c r="T326" i="3"/>
  <c r="R326" i="3"/>
  <c r="P326" i="3"/>
  <c r="BK326" i="3"/>
  <c r="J326" i="3"/>
  <c r="BI322" i="3"/>
  <c r="BH322" i="3"/>
  <c r="BG322" i="3"/>
  <c r="BF322" i="3"/>
  <c r="BE322" i="3"/>
  <c r="T322" i="3"/>
  <c r="R322" i="3"/>
  <c r="P322" i="3"/>
  <c r="BK322" i="3"/>
  <c r="J322" i="3"/>
  <c r="BI319" i="3"/>
  <c r="BH319" i="3"/>
  <c r="BG319" i="3"/>
  <c r="BF319" i="3"/>
  <c r="BE319" i="3"/>
  <c r="T319" i="3"/>
  <c r="T318" i="3" s="1"/>
  <c r="R319" i="3"/>
  <c r="R318" i="3" s="1"/>
  <c r="P319" i="3"/>
  <c r="P318" i="3" s="1"/>
  <c r="BK319" i="3"/>
  <c r="BK318" i="3" s="1"/>
  <c r="J318" i="3" s="1"/>
  <c r="J64" i="3" s="1"/>
  <c r="J319" i="3"/>
  <c r="BI315" i="3"/>
  <c r="BH315" i="3"/>
  <c r="BG315" i="3"/>
  <c r="BF315" i="3"/>
  <c r="T315" i="3"/>
  <c r="R315" i="3"/>
  <c r="P315" i="3"/>
  <c r="BK315" i="3"/>
  <c r="J315" i="3"/>
  <c r="BE315" i="3" s="1"/>
  <c r="BI312" i="3"/>
  <c r="BH312" i="3"/>
  <c r="BG312" i="3"/>
  <c r="BF312" i="3"/>
  <c r="T312" i="3"/>
  <c r="R312" i="3"/>
  <c r="P312" i="3"/>
  <c r="BK312" i="3"/>
  <c r="J312" i="3"/>
  <c r="BE312" i="3" s="1"/>
  <c r="BI309" i="3"/>
  <c r="BH309" i="3"/>
  <c r="BG309" i="3"/>
  <c r="BF309" i="3"/>
  <c r="T309" i="3"/>
  <c r="R309" i="3"/>
  <c r="P309" i="3"/>
  <c r="BK309" i="3"/>
  <c r="J309" i="3"/>
  <c r="BE309" i="3" s="1"/>
  <c r="BI306" i="3"/>
  <c r="BH306" i="3"/>
  <c r="BG306" i="3"/>
  <c r="BF306" i="3"/>
  <c r="T306" i="3"/>
  <c r="R306" i="3"/>
  <c r="P306" i="3"/>
  <c r="BK306" i="3"/>
  <c r="J306" i="3"/>
  <c r="BE306" i="3" s="1"/>
  <c r="BI303" i="3"/>
  <c r="BH303" i="3"/>
  <c r="BG303" i="3"/>
  <c r="BF303" i="3"/>
  <c r="T303" i="3"/>
  <c r="R303" i="3"/>
  <c r="P303" i="3"/>
  <c r="BK303" i="3"/>
  <c r="J303" i="3"/>
  <c r="BE303" i="3" s="1"/>
  <c r="BI299" i="3"/>
  <c r="BH299" i="3"/>
  <c r="BG299" i="3"/>
  <c r="BF299" i="3"/>
  <c r="T299" i="3"/>
  <c r="R299" i="3"/>
  <c r="P299" i="3"/>
  <c r="BK299" i="3"/>
  <c r="J299" i="3"/>
  <c r="BE299" i="3" s="1"/>
  <c r="BI296" i="3"/>
  <c r="BH296" i="3"/>
  <c r="BG296" i="3"/>
  <c r="BF296" i="3"/>
  <c r="T296" i="3"/>
  <c r="R296" i="3"/>
  <c r="P296" i="3"/>
  <c r="BK296" i="3"/>
  <c r="J296" i="3"/>
  <c r="BE296" i="3" s="1"/>
  <c r="BI293" i="3"/>
  <c r="BH293" i="3"/>
  <c r="BG293" i="3"/>
  <c r="BF293" i="3"/>
  <c r="T293" i="3"/>
  <c r="R293" i="3"/>
  <c r="P293" i="3"/>
  <c r="BK293" i="3"/>
  <c r="J293" i="3"/>
  <c r="BE293" i="3" s="1"/>
  <c r="BI290" i="3"/>
  <c r="BH290" i="3"/>
  <c r="BG290" i="3"/>
  <c r="BF290" i="3"/>
  <c r="T290" i="3"/>
  <c r="R290" i="3"/>
  <c r="P290" i="3"/>
  <c r="BK290" i="3"/>
  <c r="J290" i="3"/>
  <c r="BE290" i="3" s="1"/>
  <c r="BI287" i="3"/>
  <c r="BH287" i="3"/>
  <c r="BG287" i="3"/>
  <c r="BF287" i="3"/>
  <c r="T287" i="3"/>
  <c r="R287" i="3"/>
  <c r="P287" i="3"/>
  <c r="BK287" i="3"/>
  <c r="J287" i="3"/>
  <c r="BE287" i="3" s="1"/>
  <c r="BI284" i="3"/>
  <c r="BH284" i="3"/>
  <c r="BG284" i="3"/>
  <c r="BF284" i="3"/>
  <c r="T284" i="3"/>
  <c r="R284" i="3"/>
  <c r="P284" i="3"/>
  <c r="BK284" i="3"/>
  <c r="J284" i="3"/>
  <c r="BE284" i="3" s="1"/>
  <c r="BI281" i="3"/>
  <c r="BH281" i="3"/>
  <c r="BG281" i="3"/>
  <c r="BF281" i="3"/>
  <c r="T281" i="3"/>
  <c r="R281" i="3"/>
  <c r="P281" i="3"/>
  <c r="BK281" i="3"/>
  <c r="J281" i="3"/>
  <c r="BE281" i="3" s="1"/>
  <c r="BI278" i="3"/>
  <c r="BH278" i="3"/>
  <c r="BG278" i="3"/>
  <c r="BF278" i="3"/>
  <c r="T278" i="3"/>
  <c r="R278" i="3"/>
  <c r="P278" i="3"/>
  <c r="BK278" i="3"/>
  <c r="J278" i="3"/>
  <c r="BE278" i="3" s="1"/>
  <c r="BI275" i="3"/>
  <c r="BH275" i="3"/>
  <c r="BG275" i="3"/>
  <c r="BF275" i="3"/>
  <c r="T275" i="3"/>
  <c r="R275" i="3"/>
  <c r="P275" i="3"/>
  <c r="BK275" i="3"/>
  <c r="J275" i="3"/>
  <c r="BE275" i="3" s="1"/>
  <c r="BI272" i="3"/>
  <c r="BH272" i="3"/>
  <c r="BG272" i="3"/>
  <c r="BF272" i="3"/>
  <c r="T272" i="3"/>
  <c r="R272" i="3"/>
  <c r="P272" i="3"/>
  <c r="BK272" i="3"/>
  <c r="J272" i="3"/>
  <c r="BE272" i="3" s="1"/>
  <c r="BI269" i="3"/>
  <c r="BH269" i="3"/>
  <c r="BG269" i="3"/>
  <c r="BF269" i="3"/>
  <c r="T269" i="3"/>
  <c r="T268" i="3" s="1"/>
  <c r="R269" i="3"/>
  <c r="R268" i="3" s="1"/>
  <c r="P269" i="3"/>
  <c r="P268" i="3" s="1"/>
  <c r="BK269" i="3"/>
  <c r="BK268" i="3" s="1"/>
  <c r="J268" i="3" s="1"/>
  <c r="J63" i="3" s="1"/>
  <c r="J269" i="3"/>
  <c r="BE269" i="3" s="1"/>
  <c r="BI265" i="3"/>
  <c r="BH265" i="3"/>
  <c r="BG265" i="3"/>
  <c r="BF265" i="3"/>
  <c r="T265" i="3"/>
  <c r="R265" i="3"/>
  <c r="P265" i="3"/>
  <c r="BK265" i="3"/>
  <c r="J265" i="3"/>
  <c r="BE265" i="3" s="1"/>
  <c r="BI262" i="3"/>
  <c r="BH262" i="3"/>
  <c r="BG262" i="3"/>
  <c r="BF262" i="3"/>
  <c r="BE262" i="3"/>
  <c r="T262" i="3"/>
  <c r="R262" i="3"/>
  <c r="P262" i="3"/>
  <c r="BK262" i="3"/>
  <c r="J262" i="3"/>
  <c r="BI258" i="3"/>
  <c r="BH258" i="3"/>
  <c r="BG258" i="3"/>
  <c r="BF258" i="3"/>
  <c r="BE258" i="3"/>
  <c r="T258" i="3"/>
  <c r="R258" i="3"/>
  <c r="P258" i="3"/>
  <c r="BK258" i="3"/>
  <c r="J258" i="3"/>
  <c r="BI254" i="3"/>
  <c r="BH254" i="3"/>
  <c r="BG254" i="3"/>
  <c r="BF254" i="3"/>
  <c r="BE254" i="3"/>
  <c r="T254" i="3"/>
  <c r="R254" i="3"/>
  <c r="P254" i="3"/>
  <c r="BK254" i="3"/>
  <c r="J254" i="3"/>
  <c r="BI250" i="3"/>
  <c r="BH250" i="3"/>
  <c r="BG250" i="3"/>
  <c r="BF250" i="3"/>
  <c r="T250" i="3"/>
  <c r="R250" i="3"/>
  <c r="P250" i="3"/>
  <c r="BK250" i="3"/>
  <c r="J250" i="3"/>
  <c r="BE250" i="3" s="1"/>
  <c r="BI246" i="3"/>
  <c r="BH246" i="3"/>
  <c r="BG246" i="3"/>
  <c r="BF246" i="3"/>
  <c r="BE246" i="3"/>
  <c r="T246" i="3"/>
  <c r="R246" i="3"/>
  <c r="P246" i="3"/>
  <c r="BK246" i="3"/>
  <c r="J246" i="3"/>
  <c r="BI242" i="3"/>
  <c r="BH242" i="3"/>
  <c r="BG242" i="3"/>
  <c r="BF242" i="3"/>
  <c r="BE242" i="3"/>
  <c r="T242" i="3"/>
  <c r="R242" i="3"/>
  <c r="P242" i="3"/>
  <c r="BK242" i="3"/>
  <c r="J242" i="3"/>
  <c r="BI238" i="3"/>
  <c r="BH238" i="3"/>
  <c r="BG238" i="3"/>
  <c r="BF238" i="3"/>
  <c r="BE238" i="3"/>
  <c r="T238" i="3"/>
  <c r="R238" i="3"/>
  <c r="P238" i="3"/>
  <c r="BK238" i="3"/>
  <c r="J238" i="3"/>
  <c r="BI234" i="3"/>
  <c r="BH234" i="3"/>
  <c r="BG234" i="3"/>
  <c r="BF234" i="3"/>
  <c r="BE234" i="3"/>
  <c r="T234" i="3"/>
  <c r="R234" i="3"/>
  <c r="P234" i="3"/>
  <c r="BK234" i="3"/>
  <c r="J234" i="3"/>
  <c r="BI232" i="3"/>
  <c r="BH232" i="3"/>
  <c r="BG232" i="3"/>
  <c r="BF232" i="3"/>
  <c r="BE232" i="3"/>
  <c r="T232" i="3"/>
  <c r="R232" i="3"/>
  <c r="P232" i="3"/>
  <c r="BK232" i="3"/>
  <c r="J232" i="3"/>
  <c r="BI229" i="3"/>
  <c r="BH229" i="3"/>
  <c r="BG229" i="3"/>
  <c r="BF229" i="3"/>
  <c r="T229" i="3"/>
  <c r="R229" i="3"/>
  <c r="P229" i="3"/>
  <c r="BK229" i="3"/>
  <c r="J229" i="3"/>
  <c r="BE229" i="3" s="1"/>
  <c r="BI224" i="3"/>
  <c r="BH224" i="3"/>
  <c r="BG224" i="3"/>
  <c r="BF224" i="3"/>
  <c r="BE224" i="3"/>
  <c r="T224" i="3"/>
  <c r="R224" i="3"/>
  <c r="P224" i="3"/>
  <c r="BK224" i="3"/>
  <c r="J224" i="3"/>
  <c r="BI220" i="3"/>
  <c r="BH220" i="3"/>
  <c r="BG220" i="3"/>
  <c r="BF220" i="3"/>
  <c r="BE220" i="3"/>
  <c r="T220" i="3"/>
  <c r="R220" i="3"/>
  <c r="P220" i="3"/>
  <c r="BK220" i="3"/>
  <c r="J220" i="3"/>
  <c r="BI215" i="3"/>
  <c r="BH215" i="3"/>
  <c r="BG215" i="3"/>
  <c r="BF215" i="3"/>
  <c r="BE215" i="3"/>
  <c r="T215" i="3"/>
  <c r="R215" i="3"/>
  <c r="P215" i="3"/>
  <c r="BK215" i="3"/>
  <c r="J215" i="3"/>
  <c r="BI212" i="3"/>
  <c r="BH212" i="3"/>
  <c r="BG212" i="3"/>
  <c r="BF212" i="3"/>
  <c r="BE212" i="3"/>
  <c r="T212" i="3"/>
  <c r="T211" i="3" s="1"/>
  <c r="R212" i="3"/>
  <c r="R211" i="3" s="1"/>
  <c r="P212" i="3"/>
  <c r="P211" i="3" s="1"/>
  <c r="BK212" i="3"/>
  <c r="BK211" i="3" s="1"/>
  <c r="J211" i="3" s="1"/>
  <c r="J62" i="3" s="1"/>
  <c r="J212" i="3"/>
  <c r="BI208" i="3"/>
  <c r="BH208" i="3"/>
  <c r="BG208" i="3"/>
  <c r="BF208" i="3"/>
  <c r="T208" i="3"/>
  <c r="T207" i="3" s="1"/>
  <c r="R208" i="3"/>
  <c r="R207" i="3" s="1"/>
  <c r="P208" i="3"/>
  <c r="P207" i="3" s="1"/>
  <c r="BK208" i="3"/>
  <c r="BK207" i="3" s="1"/>
  <c r="J207" i="3" s="1"/>
  <c r="J61" i="3" s="1"/>
  <c r="J208" i="3"/>
  <c r="BE208" i="3" s="1"/>
  <c r="BI204" i="3"/>
  <c r="BH204" i="3"/>
  <c r="BG204" i="3"/>
  <c r="BF204" i="3"/>
  <c r="BE204" i="3"/>
  <c r="T204" i="3"/>
  <c r="T203" i="3" s="1"/>
  <c r="R204" i="3"/>
  <c r="R203" i="3" s="1"/>
  <c r="P204" i="3"/>
  <c r="P203" i="3" s="1"/>
  <c r="BK204" i="3"/>
  <c r="BK203" i="3" s="1"/>
  <c r="J203" i="3" s="1"/>
  <c r="J60" i="3" s="1"/>
  <c r="J204" i="3"/>
  <c r="BI199" i="3"/>
  <c r="BH199" i="3"/>
  <c r="BG199" i="3"/>
  <c r="BF199" i="3"/>
  <c r="T199" i="3"/>
  <c r="R199" i="3"/>
  <c r="P199" i="3"/>
  <c r="BK199" i="3"/>
  <c r="J199" i="3"/>
  <c r="BE199" i="3" s="1"/>
  <c r="BI196" i="3"/>
  <c r="BH196" i="3"/>
  <c r="BG196" i="3"/>
  <c r="BF196" i="3"/>
  <c r="BE196" i="3"/>
  <c r="T196" i="3"/>
  <c r="T195" i="3" s="1"/>
  <c r="R196" i="3"/>
  <c r="R195" i="3" s="1"/>
  <c r="P196" i="3"/>
  <c r="P195" i="3" s="1"/>
  <c r="BK196" i="3"/>
  <c r="BK195" i="3" s="1"/>
  <c r="J195" i="3" s="1"/>
  <c r="J59" i="3" s="1"/>
  <c r="J196" i="3"/>
  <c r="BI189" i="3"/>
  <c r="BH189" i="3"/>
  <c r="BG189" i="3"/>
  <c r="BF189" i="3"/>
  <c r="T189" i="3"/>
  <c r="R189" i="3"/>
  <c r="P189" i="3"/>
  <c r="BK189" i="3"/>
  <c r="J189" i="3"/>
  <c r="BE189" i="3" s="1"/>
  <c r="BI186" i="3"/>
  <c r="BH186" i="3"/>
  <c r="BG186" i="3"/>
  <c r="BF186" i="3"/>
  <c r="BE186" i="3"/>
  <c r="T186" i="3"/>
  <c r="R186" i="3"/>
  <c r="P186" i="3"/>
  <c r="BK186" i="3"/>
  <c r="J186" i="3"/>
  <c r="BI183" i="3"/>
  <c r="BH183" i="3"/>
  <c r="BG183" i="3"/>
  <c r="BF183" i="3"/>
  <c r="T183" i="3"/>
  <c r="R183" i="3"/>
  <c r="P183" i="3"/>
  <c r="BK183" i="3"/>
  <c r="J183" i="3"/>
  <c r="BE183" i="3" s="1"/>
  <c r="BI177" i="3"/>
  <c r="BH177" i="3"/>
  <c r="BG177" i="3"/>
  <c r="BF177" i="3"/>
  <c r="BE177" i="3"/>
  <c r="T177" i="3"/>
  <c r="R177" i="3"/>
  <c r="P177" i="3"/>
  <c r="BK177" i="3"/>
  <c r="J177" i="3"/>
  <c r="BI174" i="3"/>
  <c r="BH174" i="3"/>
  <c r="BG174" i="3"/>
  <c r="BF174" i="3"/>
  <c r="T174" i="3"/>
  <c r="R174" i="3"/>
  <c r="P174" i="3"/>
  <c r="BK174" i="3"/>
  <c r="J174" i="3"/>
  <c r="BE174" i="3" s="1"/>
  <c r="BI168" i="3"/>
  <c r="BH168" i="3"/>
  <c r="BG168" i="3"/>
  <c r="BF168" i="3"/>
  <c r="BE168" i="3"/>
  <c r="T168" i="3"/>
  <c r="R168" i="3"/>
  <c r="P168" i="3"/>
  <c r="BK168" i="3"/>
  <c r="J168" i="3"/>
  <c r="BI165" i="3"/>
  <c r="BH165" i="3"/>
  <c r="BG165" i="3"/>
  <c r="BF165" i="3"/>
  <c r="T165" i="3"/>
  <c r="R165" i="3"/>
  <c r="P165" i="3"/>
  <c r="BK165" i="3"/>
  <c r="J165" i="3"/>
  <c r="BE165" i="3" s="1"/>
  <c r="BI162" i="3"/>
  <c r="BH162" i="3"/>
  <c r="BG162" i="3"/>
  <c r="BF162" i="3"/>
  <c r="BE162" i="3"/>
  <c r="T162" i="3"/>
  <c r="R162" i="3"/>
  <c r="P162" i="3"/>
  <c r="BK162" i="3"/>
  <c r="J162" i="3"/>
  <c r="BI159" i="3"/>
  <c r="BH159" i="3"/>
  <c r="BG159" i="3"/>
  <c r="BF159" i="3"/>
  <c r="T159" i="3"/>
  <c r="R159" i="3"/>
  <c r="P159" i="3"/>
  <c r="BK159" i="3"/>
  <c r="J159" i="3"/>
  <c r="BE159" i="3" s="1"/>
  <c r="BI156" i="3"/>
  <c r="BH156" i="3"/>
  <c r="BG156" i="3"/>
  <c r="BF156" i="3"/>
  <c r="BE156" i="3"/>
  <c r="T156" i="3"/>
  <c r="R156" i="3"/>
  <c r="P156" i="3"/>
  <c r="BK156" i="3"/>
  <c r="J156" i="3"/>
  <c r="BI153" i="3"/>
  <c r="BH153" i="3"/>
  <c r="BG153" i="3"/>
  <c r="BF153" i="3"/>
  <c r="T153" i="3"/>
  <c r="R153" i="3"/>
  <c r="P153" i="3"/>
  <c r="BK153" i="3"/>
  <c r="J153" i="3"/>
  <c r="BE153" i="3" s="1"/>
  <c r="BI150" i="3"/>
  <c r="BH150" i="3"/>
  <c r="BG150" i="3"/>
  <c r="BF150" i="3"/>
  <c r="BE150" i="3"/>
  <c r="T150" i="3"/>
  <c r="R150" i="3"/>
  <c r="P150" i="3"/>
  <c r="BK150" i="3"/>
  <c r="J150" i="3"/>
  <c r="BI147" i="3"/>
  <c r="BH147" i="3"/>
  <c r="BG147" i="3"/>
  <c r="BF147" i="3"/>
  <c r="T147" i="3"/>
  <c r="R147" i="3"/>
  <c r="P147" i="3"/>
  <c r="BK147" i="3"/>
  <c r="J147" i="3"/>
  <c r="BE147" i="3" s="1"/>
  <c r="BI144" i="3"/>
  <c r="BH144" i="3"/>
  <c r="BG144" i="3"/>
  <c r="BF144" i="3"/>
  <c r="BE144" i="3"/>
  <c r="T144" i="3"/>
  <c r="R144" i="3"/>
  <c r="P144" i="3"/>
  <c r="BK144" i="3"/>
  <c r="J144" i="3"/>
  <c r="BI140" i="3"/>
  <c r="BH140" i="3"/>
  <c r="BG140" i="3"/>
  <c r="BF140" i="3"/>
  <c r="T140" i="3"/>
  <c r="R140" i="3"/>
  <c r="P140" i="3"/>
  <c r="BK140" i="3"/>
  <c r="J140" i="3"/>
  <c r="BE140" i="3" s="1"/>
  <c r="BI137" i="3"/>
  <c r="BH137" i="3"/>
  <c r="BG137" i="3"/>
  <c r="BF137" i="3"/>
  <c r="BE137" i="3"/>
  <c r="T137" i="3"/>
  <c r="R137" i="3"/>
  <c r="P137" i="3"/>
  <c r="BK137" i="3"/>
  <c r="J137" i="3"/>
  <c r="BI131" i="3"/>
  <c r="BH131" i="3"/>
  <c r="BG131" i="3"/>
  <c r="BF131" i="3"/>
  <c r="T131" i="3"/>
  <c r="R131" i="3"/>
  <c r="P131" i="3"/>
  <c r="BK131" i="3"/>
  <c r="J131" i="3"/>
  <c r="BE131" i="3" s="1"/>
  <c r="BI128" i="3"/>
  <c r="BH128" i="3"/>
  <c r="BG128" i="3"/>
  <c r="BF128" i="3"/>
  <c r="BE128" i="3"/>
  <c r="T128" i="3"/>
  <c r="R128" i="3"/>
  <c r="P128" i="3"/>
  <c r="BK128" i="3"/>
  <c r="J128" i="3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BE122" i="3"/>
  <c r="T122" i="3"/>
  <c r="R122" i="3"/>
  <c r="P122" i="3"/>
  <c r="BK122" i="3"/>
  <c r="J122" i="3"/>
  <c r="BI119" i="3"/>
  <c r="BH119" i="3"/>
  <c r="BG119" i="3"/>
  <c r="BF119" i="3"/>
  <c r="T119" i="3"/>
  <c r="R119" i="3"/>
  <c r="P119" i="3"/>
  <c r="BK119" i="3"/>
  <c r="J119" i="3"/>
  <c r="BE119" i="3" s="1"/>
  <c r="BI115" i="3"/>
  <c r="BH115" i="3"/>
  <c r="BG115" i="3"/>
  <c r="BF115" i="3"/>
  <c r="BE115" i="3"/>
  <c r="T115" i="3"/>
  <c r="R115" i="3"/>
  <c r="P115" i="3"/>
  <c r="BK115" i="3"/>
  <c r="J115" i="3"/>
  <c r="BI111" i="3"/>
  <c r="BH111" i="3"/>
  <c r="BG111" i="3"/>
  <c r="BF111" i="3"/>
  <c r="T111" i="3"/>
  <c r="R111" i="3"/>
  <c r="P111" i="3"/>
  <c r="BK111" i="3"/>
  <c r="J111" i="3"/>
  <c r="BE111" i="3" s="1"/>
  <c r="BI106" i="3"/>
  <c r="BH106" i="3"/>
  <c r="BG106" i="3"/>
  <c r="BF106" i="3"/>
  <c r="BE106" i="3"/>
  <c r="T106" i="3"/>
  <c r="R106" i="3"/>
  <c r="P106" i="3"/>
  <c r="BK106" i="3"/>
  <c r="J106" i="3"/>
  <c r="BI102" i="3"/>
  <c r="BH102" i="3"/>
  <c r="BG102" i="3"/>
  <c r="BF102" i="3"/>
  <c r="T102" i="3"/>
  <c r="R102" i="3"/>
  <c r="P102" i="3"/>
  <c r="BK102" i="3"/>
  <c r="J102" i="3"/>
  <c r="BE102" i="3" s="1"/>
  <c r="BI98" i="3"/>
  <c r="BH98" i="3"/>
  <c r="BG98" i="3"/>
  <c r="BF98" i="3"/>
  <c r="BE98" i="3"/>
  <c r="T98" i="3"/>
  <c r="R98" i="3"/>
  <c r="P98" i="3"/>
  <c r="BK98" i="3"/>
  <c r="J98" i="3"/>
  <c r="BI94" i="3"/>
  <c r="BH94" i="3"/>
  <c r="BG94" i="3"/>
  <c r="BF94" i="3"/>
  <c r="T94" i="3"/>
  <c r="R94" i="3"/>
  <c r="P94" i="3"/>
  <c r="BK94" i="3"/>
  <c r="J94" i="3"/>
  <c r="BE94" i="3" s="1"/>
  <c r="BI91" i="3"/>
  <c r="F34" i="3" s="1"/>
  <c r="BD53" i="1" s="1"/>
  <c r="BH91" i="3"/>
  <c r="F33" i="3" s="1"/>
  <c r="BC53" i="1" s="1"/>
  <c r="BG91" i="3"/>
  <c r="F32" i="3" s="1"/>
  <c r="BB53" i="1" s="1"/>
  <c r="BF91" i="3"/>
  <c r="J31" i="3" s="1"/>
  <c r="AW53" i="1" s="1"/>
  <c r="BE91" i="3"/>
  <c r="T91" i="3"/>
  <c r="T90" i="3" s="1"/>
  <c r="R91" i="3"/>
  <c r="R90" i="3" s="1"/>
  <c r="P91" i="3"/>
  <c r="P90" i="3" s="1"/>
  <c r="BK91" i="3"/>
  <c r="BK90" i="3" s="1"/>
  <c r="J91" i="3"/>
  <c r="J84" i="3"/>
  <c r="F84" i="3"/>
  <c r="J82" i="3"/>
  <c r="F82" i="3"/>
  <c r="E80" i="3"/>
  <c r="F52" i="3"/>
  <c r="J51" i="3"/>
  <c r="F51" i="3"/>
  <c r="F49" i="3"/>
  <c r="E47" i="3"/>
  <c r="J18" i="3"/>
  <c r="E18" i="3"/>
  <c r="F85" i="3" s="1"/>
  <c r="J17" i="3"/>
  <c r="J12" i="3"/>
  <c r="J49" i="3" s="1"/>
  <c r="E7" i="3"/>
  <c r="E45" i="3" s="1"/>
  <c r="AY52" i="1"/>
  <c r="AX52" i="1"/>
  <c r="BI87" i="2"/>
  <c r="BH87" i="2"/>
  <c r="BG87" i="2"/>
  <c r="BF87" i="2"/>
  <c r="BE87" i="2"/>
  <c r="T87" i="2"/>
  <c r="T86" i="2" s="1"/>
  <c r="R87" i="2"/>
  <c r="R86" i="2" s="1"/>
  <c r="P87" i="2"/>
  <c r="P86" i="2" s="1"/>
  <c r="BK87" i="2"/>
  <c r="BK86" i="2" s="1"/>
  <c r="J86" i="2" s="1"/>
  <c r="J58" i="2" s="1"/>
  <c r="J87" i="2"/>
  <c r="BI85" i="2"/>
  <c r="BH85" i="2"/>
  <c r="BG85" i="2"/>
  <c r="BF85" i="2"/>
  <c r="T85" i="2"/>
  <c r="R85" i="2"/>
  <c r="P85" i="2"/>
  <c r="BK85" i="2"/>
  <c r="J85" i="2"/>
  <c r="BE85" i="2" s="1"/>
  <c r="BI83" i="2"/>
  <c r="BH83" i="2"/>
  <c r="BG83" i="2"/>
  <c r="BF83" i="2"/>
  <c r="BE83" i="2"/>
  <c r="T83" i="2"/>
  <c r="R83" i="2"/>
  <c r="P83" i="2"/>
  <c r="BK83" i="2"/>
  <c r="J83" i="2"/>
  <c r="BI82" i="2"/>
  <c r="BH82" i="2"/>
  <c r="BG82" i="2"/>
  <c r="BF82" i="2"/>
  <c r="T82" i="2"/>
  <c r="R82" i="2"/>
  <c r="P82" i="2"/>
  <c r="BK82" i="2"/>
  <c r="J82" i="2"/>
  <c r="BE82" i="2" s="1"/>
  <c r="BI81" i="2"/>
  <c r="BH81" i="2"/>
  <c r="BG81" i="2"/>
  <c r="F32" i="2" s="1"/>
  <c r="BB52" i="1" s="1"/>
  <c r="BB51" i="1" s="1"/>
  <c r="BF81" i="2"/>
  <c r="J31" i="2" s="1"/>
  <c r="AW52" i="1" s="1"/>
  <c r="BE81" i="2"/>
  <c r="T81" i="2"/>
  <c r="R81" i="2"/>
  <c r="R79" i="2" s="1"/>
  <c r="R78" i="2" s="1"/>
  <c r="P81" i="2"/>
  <c r="P79" i="2" s="1"/>
  <c r="P78" i="2" s="1"/>
  <c r="AU52" i="1" s="1"/>
  <c r="BK81" i="2"/>
  <c r="J81" i="2"/>
  <c r="BI80" i="2"/>
  <c r="F34" i="2" s="1"/>
  <c r="BD52" i="1" s="1"/>
  <c r="BH80" i="2"/>
  <c r="F33" i="2" s="1"/>
  <c r="BC52" i="1" s="1"/>
  <c r="BC51" i="1" s="1"/>
  <c r="BG80" i="2"/>
  <c r="BF80" i="2"/>
  <c r="F31" i="2" s="1"/>
  <c r="BA52" i="1" s="1"/>
  <c r="T80" i="2"/>
  <c r="T79" i="2" s="1"/>
  <c r="R80" i="2"/>
  <c r="P80" i="2"/>
  <c r="BK80" i="2"/>
  <c r="BK79" i="2" s="1"/>
  <c r="J80" i="2"/>
  <c r="BE80" i="2" s="1"/>
  <c r="J74" i="2"/>
  <c r="F74" i="2"/>
  <c r="F72" i="2"/>
  <c r="E70" i="2"/>
  <c r="E68" i="2"/>
  <c r="J51" i="2"/>
  <c r="F51" i="2"/>
  <c r="F49" i="2"/>
  <c r="E47" i="2"/>
  <c r="E45" i="2"/>
  <c r="J18" i="2"/>
  <c r="E18" i="2"/>
  <c r="F75" i="2" s="1"/>
  <c r="J17" i="2"/>
  <c r="J12" i="2"/>
  <c r="J49" i="2" s="1"/>
  <c r="E7" i="2"/>
  <c r="AS51" i="1"/>
  <c r="L47" i="1"/>
  <c r="AM46" i="1"/>
  <c r="L46" i="1"/>
  <c r="AM44" i="1"/>
  <c r="L44" i="1"/>
  <c r="L42" i="1"/>
  <c r="L41" i="1"/>
  <c r="W29" i="1" l="1"/>
  <c r="AY51" i="1"/>
  <c r="J90" i="3"/>
  <c r="J58" i="3" s="1"/>
  <c r="BK89" i="3"/>
  <c r="F30" i="3"/>
  <c r="AZ53" i="1" s="1"/>
  <c r="BD51" i="1"/>
  <c r="W30" i="1" s="1"/>
  <c r="J79" i="2"/>
  <c r="J57" i="2" s="1"/>
  <c r="BK78" i="2"/>
  <c r="J78" i="2" s="1"/>
  <c r="R89" i="3"/>
  <c r="R88" i="3" s="1"/>
  <c r="BK413" i="3"/>
  <c r="J413" i="3" s="1"/>
  <c r="J67" i="3" s="1"/>
  <c r="J414" i="3"/>
  <c r="J68" i="3" s="1"/>
  <c r="AU51" i="1"/>
  <c r="J30" i="2"/>
  <c r="AV52" i="1" s="1"/>
  <c r="AT52" i="1" s="1"/>
  <c r="F30" i="2"/>
  <c r="AZ52" i="1" s="1"/>
  <c r="T78" i="2"/>
  <c r="W28" i="1"/>
  <c r="AX51" i="1"/>
  <c r="P89" i="3"/>
  <c r="P88" i="3" s="1"/>
  <c r="AU53" i="1" s="1"/>
  <c r="T89" i="3"/>
  <c r="T88" i="3" s="1"/>
  <c r="F52" i="2"/>
  <c r="J72" i="2"/>
  <c r="J30" i="3"/>
  <c r="AV53" i="1" s="1"/>
  <c r="AT53" i="1" s="1"/>
  <c r="F31" i="3"/>
  <c r="BA53" i="1" s="1"/>
  <c r="BA51" i="1" s="1"/>
  <c r="E78" i="3"/>
  <c r="W27" i="1" l="1"/>
  <c r="AW51" i="1"/>
  <c r="AK27" i="1" s="1"/>
  <c r="J56" i="2"/>
  <c r="J27" i="2"/>
  <c r="BK88" i="3"/>
  <c r="J88" i="3" s="1"/>
  <c r="J89" i="3"/>
  <c r="J57" i="3" s="1"/>
  <c r="AZ51" i="1"/>
  <c r="AG52" i="1" l="1"/>
  <c r="J36" i="2"/>
  <c r="AV51" i="1"/>
  <c r="W26" i="1"/>
  <c r="J56" i="3"/>
  <c r="J27" i="3"/>
  <c r="AK26" i="1" l="1"/>
  <c r="AT51" i="1"/>
  <c r="J36" i="3"/>
  <c r="AG53" i="1"/>
  <c r="AN53" i="1" s="1"/>
  <c r="AN52" i="1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<sst xmlns="http://schemas.openxmlformats.org/spreadsheetml/2006/main" count="4441" uniqueCount="841">
  <si>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</si>
  <si>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</si>
  <si>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</si>
  <si>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</si>
  <si>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</si>
  <si>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</si>
  <si>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</si>
  <si>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{b6646eb2-efd7-406e-83ad-c20f45f4d7e7}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</si>
  <si>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</si>
  <si>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</si>
  <si>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</si>
  <si>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</si>
  <si>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</si>
  <si>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</si>
  <si>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</si>
  <si>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</si>
  <si>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</si>
  <si>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17-27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</si>
  <si>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</si>
  <si>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</si>
  <si>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chodníku v ul. U Rybníčka, Přelouč</t>
  </si>
  <si>
    <t>0,1</t>
  </si>
  <si>
    <t>KSO:</t>
  </si>
  <si>
    <t>822 25</t>
  </si>
  <si>
    <t>CC-CZ:</t>
  </si>
  <si>
    <t>21121</t>
  </si>
  <si>
    <t>1</t>
  </si>
  <si>
    <t>Místo:</t>
  </si>
  <si>
    <t>chodník v ul. U Rybníčka</t>
  </si>
  <si>
    <t>Datum:</t>
  </si>
  <si>
    <t>20.7.2017</t>
  </si>
  <si>
    <t>10</t>
  </si>
  <si>
    <t>100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</si>
  <si>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</si>
  <si>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</si>
  <si>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</si>
  <si>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</si>
  <si>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</si>
  <si>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</si>
  <si>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</si>
  <si>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</si>
  <si>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</si>
  <si>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28860080</t>
  </si>
  <si>
    <t>VDI projekt s.r.o.</t>
  </si>
  <si>
    <t>CZ28860080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</si>
  <si>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</si>
  <si>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</si>
  <si>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</si>
  <si>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</si>
  <si>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</si>
  <si>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</si>
  <si>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</si>
  <si>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</si>
  <si>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</si>
  <si>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</si>
  <si>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</si>
  <si>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</si>
  <si>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</si>
  <si>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</si>
  <si>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</si>
  <si>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</si>
  <si>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</si>
  <si>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</si>
  <si>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</si>
  <si>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</si>
  <si>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</si>
  <si>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</si>
  <si>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</si>
  <si>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</si>
  <si>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</si>
  <si>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</si>
  <si>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</si>
  <si>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</si>
  <si>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</si>
  <si>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</si>
  <si>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</si>
  <si>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</si>
  <si>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</si>
  <si>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</si>
  <si>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</si>
  <si>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</si>
  <si>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</si>
  <si>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</si>
  <si>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</si>
  <si>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</si>
  <si>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SO001</t>
  </si>
  <si>
    <t>Vedlejší a ostatní náklady</t>
  </si>
  <si>
    <t>STA</t>
  </si>
  <si>
    <t>{0e302004-8dec-48b6-b38a-274057d80010}</t>
  </si>
  <si>
    <t>2</t>
  </si>
  <si>
    <t>SO101</t>
  </si>
  <si>
    <t>Chodník</t>
  </si>
  <si>
    <t>{447c67d9-c00a-4416-b1a8-8c7de754180c}</t>
  </si>
  <si>
    <t>822 55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</si>
  <si>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</si>
  <si>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</si>
  <si>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</si>
  <si>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</si>
  <si>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</si>
  <si>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</si>
  <si>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</si>
  <si>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SO001 -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</si>
  <si>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</si>
  <si>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</si>
  <si>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</si>
  <si>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</si>
  <si>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</si>
  <si>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VRN3 - Zařízení staveniště</t>
  </si>
  <si>
    <t>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</si>
  <si>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</si>
  <si>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</si>
  <si>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</si>
  <si>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</si>
  <si>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</si>
  <si>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</si>
  <si>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</si>
  <si>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</si>
  <si>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</si>
  <si>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</si>
  <si>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</si>
  <si>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</si>
  <si>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</si>
  <si>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</si>
  <si>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VRN3</t>
  </si>
  <si>
    <t>Zařízení staveniště</t>
  </si>
  <si>
    <t>4</t>
  </si>
  <si>
    <t>ROZPOCET</t>
  </si>
  <si>
    <t>K</t>
  </si>
  <si>
    <t>030001000</t>
  </si>
  <si>
    <t>Základní rozdělení průvodních činností a nákladů zařízení staveniště</t>
  </si>
  <si>
    <t>KČ</t>
  </si>
  <si>
    <t>401964931</t>
  </si>
  <si>
    <t>032903000</t>
  </si>
  <si>
    <t>Zařízení staveniště vybavení staveniště náklady na provoz a údržbu vybavení staveniště</t>
  </si>
  <si>
    <t>-2052122846</t>
  </si>
  <si>
    <t>3</t>
  </si>
  <si>
    <t>034403000</t>
  </si>
  <si>
    <t>Zařízení staveniště zabezpečení staveniště dopravní značení na staveništi</t>
  </si>
  <si>
    <t>-972319650</t>
  </si>
  <si>
    <t>034403001</t>
  </si>
  <si>
    <t>Pomocné práce zajištění nebo řízení regulaci a ochranu dopravy - úhrnná částka musí obsahovat veškeré nákl. na dočasné úpravy a regulaci dopr.(i pěší) na staveništi pro zajištění dopravy a přístupu k nemovitostem (např.lávky, nájezdy) a zajištění staveniště dle BOZP (ochranná oplocení, zajištění výkopů a pod..)</t>
  </si>
  <si>
    <t>1715646414</t>
  </si>
  <si>
    <t>VV</t>
  </si>
  <si>
    <t>"pro zajištění dopravy a přístupu k nemovitostem (např.lávky, nájezdy) a zajištění staveniště dle BOZP (ochranná oplocení, zajištění výkopů a pod..)"1</t>
  </si>
  <si>
    <t>True</t>
  </si>
  <si>
    <t>5</t>
  </si>
  <si>
    <t>039103000</t>
  </si>
  <si>
    <t>Zařízení staveniště zrušení zařízení staveniště rozebrání, bourání a odvoz</t>
  </si>
  <si>
    <t>-530240419</t>
  </si>
  <si>
    <t>VRN4</t>
  </si>
  <si>
    <t>Inženýrská činnost</t>
  </si>
  <si>
    <t>6</t>
  </si>
  <si>
    <t>043134000</t>
  </si>
  <si>
    <t>358061224</t>
  </si>
  <si>
    <t>SO101 - Chodník</t>
  </si>
  <si>
    <t>CZ0000274101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</si>
  <si>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</si>
  <si>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</si>
  <si>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</si>
  <si>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</si>
  <si>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</si>
  <si>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</si>
  <si>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</si>
  <si>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</si>
  <si>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</si>
  <si>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</si>
  <si>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</si>
  <si>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</si>
  <si>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HSV</t>
  </si>
  <si>
    <t>Práce a dodávky HSV</t>
  </si>
  <si>
    <t>Zemní práce</t>
  </si>
  <si>
    <t>111201101</t>
  </si>
  <si>
    <t>Odstranění křovin a stromů s odstraněním kořenů průměru kmene do 100 mm do sklonu terénu 1 : 5, při celkové ploše do 1 000 m2</t>
  </si>
  <si>
    <t>m2</t>
  </si>
  <si>
    <t>CS ÚRS 2017 01</t>
  </si>
  <si>
    <t>-1470877744</t>
  </si>
  <si>
    <t>"odstranění vegetace"4*2,0</t>
  </si>
  <si>
    <t>Součet</t>
  </si>
  <si>
    <t>113106121.R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</si>
  <si>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</si>
  <si>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-1232226798</t>
  </si>
  <si>
    <t>"dle PD B.2"</t>
  </si>
  <si>
    <t>"beton.dlažba"126,6</t>
  </si>
  <si>
    <t>113107113</t>
  </si>
  <si>
    <t>Odstranění podkladů nebo krytů s přemístěním hmot na skládku na vzdálenost do 3 m nebo s naložením na dopravní prostředek v ploše jednotlivě do 50 m2 z kameniva těženého, o tl. vrstvy přes 200 do 300 mm</t>
  </si>
  <si>
    <t>-661687419</t>
  </si>
  <si>
    <t>"vjezd"4,9+1,7</t>
  </si>
  <si>
    <t>"rýha"6*1,0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</si>
  <si>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</si>
  <si>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</si>
  <si>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-1499267885</t>
  </si>
  <si>
    <t>"chodník"70,7+45,7+1,5+2,1</t>
  </si>
  <si>
    <t>113154113</t>
  </si>
  <si>
    <t>Frézování živičného podkladu nebo krytu s naložením na dopravní prostředek plochy do 500 m2 bez překážek v trase pruhu šířky do 0,5 m, tloušťky vrstvy 50 mm</t>
  </si>
  <si>
    <t>-2052479066</t>
  </si>
  <si>
    <t xml:space="preserve">"dle PD B.2" </t>
  </si>
  <si>
    <t>"napojení na vozovku"70,5*0,5</t>
  </si>
  <si>
    <t>"rýha"6*1,0*3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</si>
  <si>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</si>
  <si>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</si>
  <si>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</si>
  <si>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-520679509</t>
  </si>
  <si>
    <t>"dle PD B.2 "</t>
  </si>
  <si>
    <t>"vodící proužky"70,5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</si>
  <si>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</si>
  <si>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</si>
  <si>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</si>
  <si>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-1724883625</t>
  </si>
  <si>
    <t>"dle PD přílohy B.2"</t>
  </si>
  <si>
    <t>"sil.obruby"70,5</t>
  </si>
  <si>
    <t>8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</si>
  <si>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</si>
  <si>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</si>
  <si>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-792141612</t>
  </si>
  <si>
    <t>"v průběhu výstavby ochrana inž. sítí-kabelová vedení předpoklad"3*70</t>
  </si>
  <si>
    <t>9</t>
  </si>
  <si>
    <t>120001101</t>
  </si>
  <si>
    <t>Příplatek k cenám vykopávek za ztížení vykopávky v blízkosti podzemního vedení nebo výbušnin v horninách jakékoliv třídy</t>
  </si>
  <si>
    <t>m3</t>
  </si>
  <si>
    <t>-2086411787</t>
  </si>
  <si>
    <t>"inž. sítě - předpoklad"3*70*0,3*0,3+20*0,5*0,5</t>
  </si>
  <si>
    <t>M</t>
  </si>
  <si>
    <t>R04</t>
  </si>
  <si>
    <t>Kopané sondy pro ověření průběhu inž. sítí - ruční práce vč. zasypání sond</t>
  </si>
  <si>
    <t>kus</t>
  </si>
  <si>
    <t>205961387</t>
  </si>
  <si>
    <t>"dle potřeby pro ověření průběhu a hloubky uložení inž. sítí" 6</t>
  </si>
  <si>
    <t>11</t>
  </si>
  <si>
    <t>120901121</t>
  </si>
  <si>
    <t>Bourání konstrukcí v odkopávkách a prokopávkách, korytech vodotečí, melioračních kanálech s přemístěním suti na hromady na vzdálenost do 20 m nebo s naložením na dopravní prostředek z betonu prostého neprokládaného</t>
  </si>
  <si>
    <t>-87434849</t>
  </si>
  <si>
    <t>"šachta"1</t>
  </si>
  <si>
    <t>12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</si>
  <si>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</si>
  <si>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</si>
  <si>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-961145516</t>
  </si>
  <si>
    <t>"dle PD C.3"</t>
  </si>
  <si>
    <t xml:space="preserve">"sanace aktivní zóny" </t>
  </si>
  <si>
    <t>"chodník"(70,7+45,7+1,5+2,1)*1,2*0,2</t>
  </si>
  <si>
    <t>"vjezd"(4,9+1,7)*1,2*0,12</t>
  </si>
  <si>
    <t>13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</si>
  <si>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</si>
  <si>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</si>
  <si>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2033825361</t>
  </si>
  <si>
    <t>"dle pol 122202201"29,75</t>
  </si>
  <si>
    <t>14</t>
  </si>
  <si>
    <t>132201202</t>
  </si>
  <si>
    <t>Hloubení zapažených i nezapažených rýh šířky přes 600 do 2 000 mm s urovnáním dna do předepsaného profilu a spádu v hornině tř. 3 přes 100 do 1 000 m3</t>
  </si>
  <si>
    <t>1460426897</t>
  </si>
  <si>
    <t>"přípojka DN150"6*1,0*1,5</t>
  </si>
  <si>
    <t>"základ pro sloupek dzn"0,5*0,5*0,7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</si>
  <si>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</si>
  <si>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</si>
  <si>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CS ÚRS 2015 02</t>
  </si>
  <si>
    <t>2029299267</t>
  </si>
  <si>
    <t>"dle pol.132201202"9,175</t>
  </si>
  <si>
    <t>16</t>
  </si>
  <si>
    <t>133201101</t>
  </si>
  <si>
    <t>Hloubení zapažených i nezapažených šachet s případným nutným přemístěním výkopku ve výkopišti v hornině tř. 3 do 100 m3</t>
  </si>
  <si>
    <t>722114513</t>
  </si>
  <si>
    <t>"ul.vpust"1,5*1,5*1,5</t>
  </si>
  <si>
    <t>17</t>
  </si>
  <si>
    <t>133201109</t>
  </si>
  <si>
    <t>Hloubení zapažených i nezapažených šachet s případným nutným přemístěním výkopku ve výkopišti v hornině tř. 3 Příplatek k cenám za lepivost horniny tř. 3</t>
  </si>
  <si>
    <t>1056773915</t>
  </si>
  <si>
    <t>"dle pol.133201101"3,375</t>
  </si>
  <si>
    <t>18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</si>
  <si>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</si>
  <si>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</si>
  <si>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-1611157170</t>
  </si>
  <si>
    <t>9,175+3,375</t>
  </si>
  <si>
    <t>19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</si>
  <si>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</si>
  <si>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</si>
  <si>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1579488259</t>
  </si>
  <si>
    <t>"přebytek zeminy"29,75+9,175+3,375</t>
  </si>
  <si>
    <t>20</t>
  </si>
  <si>
    <t>162701109</t>
  </si>
  <si>
    <t>Vodorovné přemístění výkopku po suchu na obvyklém dopravním prostředku, bez naložení výkopku, avšak se složením bez rozhrnutí z horniny tř. 1 až 4 na vzdálenost Příplatek k ceně za každých dalších i započatých 1 000 m</t>
  </si>
  <si>
    <t>-1506019620</t>
  </si>
  <si>
    <t>"odvoz na skládku do 15km"42,3*5</t>
  </si>
  <si>
    <t>171201201</t>
  </si>
  <si>
    <t>Uložení sypaniny na skládky</t>
  </si>
  <si>
    <t>1229216135</t>
  </si>
  <si>
    <t>"dle pol. 162701105" 42,3</t>
  </si>
  <si>
    <t>22</t>
  </si>
  <si>
    <t>171201211</t>
  </si>
  <si>
    <t>Uložení sypaniny poplatek za uložení sypaniny na skládce (skládkovné)</t>
  </si>
  <si>
    <t>t</t>
  </si>
  <si>
    <t>1554201078</t>
  </si>
  <si>
    <t>42,3*1,8</t>
  </si>
  <si>
    <t>23</t>
  </si>
  <si>
    <t>174101101</t>
  </si>
  <si>
    <t>Zásyp sypaninou z jakékoliv horniny s uložením výkopku ve vrstvách se zhutněním jam, šachet, rýh nebo kolem objektů v těchto vykopávkách</t>
  </si>
  <si>
    <t>1224628716</t>
  </si>
  <si>
    <t>"ul.vpust - ŠD 0/32"1*1,0</t>
  </si>
  <si>
    <t>"přípojka DN150"</t>
  </si>
  <si>
    <t>"drť 0/22"6*1,0*0,20</t>
  </si>
  <si>
    <t>"ŠD 0/32"6*1*0,50</t>
  </si>
  <si>
    <t>24</t>
  </si>
  <si>
    <t>583441690</t>
  </si>
  <si>
    <t>kamenivo přírodní drcené hutné pro stavební účely PDK (drobné, hrubé a štěrkodrť) štěrkodrtě ČSN EN 13043 frakce   0-32    tř. C</t>
  </si>
  <si>
    <t>-1914567818</t>
  </si>
  <si>
    <t>"drť 0/22"6*1,0*0,20*1,9</t>
  </si>
  <si>
    <t>25</t>
  </si>
  <si>
    <t>583441720</t>
  </si>
  <si>
    <t>štěrkodrť frakce 0-32 třída C</t>
  </si>
  <si>
    <t>-1465334957</t>
  </si>
  <si>
    <t>P</t>
  </si>
  <si>
    <t>Poznámka k položce:
Drcené kamenivo dle ČSN EN 13242 (kamenivo pro nestmelené směsi …..)</t>
  </si>
  <si>
    <t>"ul.vpust - ŠD 0/32"1*1,0*1,9</t>
  </si>
  <si>
    <t>"ŠD 0/32"6*1*0,50*1,9</t>
  </si>
  <si>
    <t>26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</si>
  <si>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</si>
  <si>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</si>
  <si>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-1252812434</t>
  </si>
  <si>
    <t>"přípojky DN150"6*1,0*0,25</t>
  </si>
  <si>
    <t>27</t>
  </si>
  <si>
    <t>583313450</t>
  </si>
  <si>
    <t>kamenivo těžené drobné tříděné frakce 0-4</t>
  </si>
  <si>
    <t>1272944145</t>
  </si>
  <si>
    <t>"obsyp přípojky ul.vp."6*1,0*0,25</t>
  </si>
  <si>
    <t>28</t>
  </si>
  <si>
    <t>181102302</t>
  </si>
  <si>
    <t>Úprava pláně na stavbách dálnic v zářezech mimo skalních se zhutněním</t>
  </si>
  <si>
    <t>-1433036467</t>
  </si>
  <si>
    <t>"dle PD přílohy B.2 a C.3"</t>
  </si>
  <si>
    <t>Zakládání</t>
  </si>
  <si>
    <t>29</t>
  </si>
  <si>
    <t>273311127</t>
  </si>
  <si>
    <t>Základové konstrukce z betonu prostého desky ve výkopu nebo na hlavách pilot C 25/30</t>
  </si>
  <si>
    <t>321138449</t>
  </si>
  <si>
    <t>30</t>
  </si>
  <si>
    <t>275313611</t>
  </si>
  <si>
    <t>Základy z betonu prostého patky a bloky z betonu kamenem neprokládaného tř. C 16/20</t>
  </si>
  <si>
    <t>458485417</t>
  </si>
  <si>
    <t>"pod ul.vp."1,5*1,5*0,10</t>
  </si>
  <si>
    <t>"drobné objekty - šachty apod."1</t>
  </si>
  <si>
    <t>Svislé a kompletní konstrukce</t>
  </si>
  <si>
    <t>31</t>
  </si>
  <si>
    <t>358315114</t>
  </si>
  <si>
    <t>Bourání šachty, stoky kompletní nebo vybourání otvorů průřezové plochy do 4 m2 ve stokách ze zdiva z prostého betonu</t>
  </si>
  <si>
    <t>558005658</t>
  </si>
  <si>
    <t>"ul.vp."1,0</t>
  </si>
  <si>
    <t>Vodorovné konstrukce</t>
  </si>
  <si>
    <t>32</t>
  </si>
  <si>
    <t>451572111</t>
  </si>
  <si>
    <t>Lože pod potrubí, stoky a drobné objekty v otevřeném výkopu z kameniva drobného těženého 0 až 4 mm</t>
  </si>
  <si>
    <t>976054729</t>
  </si>
  <si>
    <t>"přípojka ul.vp."6*1*0,10</t>
  </si>
  <si>
    <t>Komunikace pozemní</t>
  </si>
  <si>
    <t>33</t>
  </si>
  <si>
    <t>564811111</t>
  </si>
  <si>
    <t>Podklad ze štěrkodrti ŠD s rozprostřením a zhutněním, po zhutnění tl. 50 mm</t>
  </si>
  <si>
    <t>470942151</t>
  </si>
  <si>
    <t>"vyrovnání pláně chodníku a vjezdu"(70,7+45,7+1,5+2,1)+(4,9+1,7)</t>
  </si>
  <si>
    <t>34</t>
  </si>
  <si>
    <t>564851111</t>
  </si>
  <si>
    <t>Podklad ze štěrkodrti ŠD s rozprostřením a zhutněním, po zhutnění tl. 150 mm</t>
  </si>
  <si>
    <t>280879876</t>
  </si>
  <si>
    <t>35</t>
  </si>
  <si>
    <t>564851111.1</t>
  </si>
  <si>
    <t>-729786000</t>
  </si>
  <si>
    <t>"dle PD přílohy C.3"</t>
  </si>
  <si>
    <t>36</t>
  </si>
  <si>
    <t>564861111</t>
  </si>
  <si>
    <t>Podklad ze štěrkodrti ŠD s rozprostřením a zhutněním, po zhutnění tl. 200 mm</t>
  </si>
  <si>
    <t>-1038339021</t>
  </si>
  <si>
    <t>"sanace aktivní zóny"</t>
  </si>
  <si>
    <t>"chodník"(70,7+45,7+1,5+2,1)*1,2</t>
  </si>
  <si>
    <t>37</t>
  </si>
  <si>
    <t>564871111</t>
  </si>
  <si>
    <t>Podklad ze štěrkodrti ŠD s rozprostřením a zhutněním, po zhutnění tl. 250 mm</t>
  </si>
  <si>
    <t>-1376647590</t>
  </si>
  <si>
    <t>38</t>
  </si>
  <si>
    <t>565155111</t>
  </si>
  <si>
    <t>1582316274</t>
  </si>
  <si>
    <t>"rýha"6*1</t>
  </si>
  <si>
    <t>39</t>
  </si>
  <si>
    <t>567122111</t>
  </si>
  <si>
    <t>Podklad ze směsi stmelené cementem SC bez dilatačních spár, s rozprostřením a zhutněním SC C 8/10 (KSC I), po zhutnění tl. 120 mm</t>
  </si>
  <si>
    <t>-912107418</t>
  </si>
  <si>
    <t>"sanace podloží"</t>
  </si>
  <si>
    <t>"vjezd"4,9+1,8</t>
  </si>
  <si>
    <t>40</t>
  </si>
  <si>
    <t>573231108</t>
  </si>
  <si>
    <t>Postřik spojovací PS bez posypu kamenivem ze silniční emulze, v množství 0,50 kg/m2</t>
  </si>
  <si>
    <t>-524066785</t>
  </si>
  <si>
    <t>"napojení"70,5*0,5</t>
  </si>
  <si>
    <t>41</t>
  </si>
  <si>
    <t>577144111</t>
  </si>
  <si>
    <t>Asfaltový beton vrstva obrusná ACO 11 (ABS) s rozprostřením a se zhutněním z nemodifikovaného asfaltu v pruhu šířky do 3 m tř. I, po zhutnění tl. 50 mm</t>
  </si>
  <si>
    <t>-1857036493</t>
  </si>
  <si>
    <t>42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</si>
  <si>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</si>
  <si>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</si>
  <si>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606489079</t>
  </si>
  <si>
    <t>"chodník"70,7+45,7</t>
  </si>
  <si>
    <t>"varovné pásy"1,5+2,1</t>
  </si>
  <si>
    <t>43</t>
  </si>
  <si>
    <t>592451100</t>
  </si>
  <si>
    <t>Dlaždice betonové dlažba zámková (ČSN EN 1338) dlažba skladebná, s fazetou 1 m2=50 kusů 20 x 10 x 6 přírodní</t>
  </si>
  <si>
    <t>-1690451008</t>
  </si>
  <si>
    <t>Poznámka k položce:
spotřeba: 50 kus/m2</t>
  </si>
  <si>
    <t>"chodník"(70,7+45,7)*1,03</t>
  </si>
  <si>
    <t>44</t>
  </si>
  <si>
    <t>592451200</t>
  </si>
  <si>
    <t>dlažba skladebná betonová slepecká 20x10x6 cm barevná</t>
  </si>
  <si>
    <t>1369316788</t>
  </si>
  <si>
    <t>"varovné pásy"(1,5+2,1)*1,03</t>
  </si>
  <si>
    <t>45</t>
  </si>
  <si>
    <t>596211230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</si>
  <si>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C, pro plochy do 50 m2</t>
  </si>
  <si>
    <t>978287311</t>
  </si>
  <si>
    <t>"vjezd"4,9</t>
  </si>
  <si>
    <t>"varovný pás"1,7</t>
  </si>
  <si>
    <t>46</t>
  </si>
  <si>
    <t>592453110</t>
  </si>
  <si>
    <t>Dlaždice betonové dlažba zámková (ČSN EN 1338) dlažba vibrolisovaná BEST standardní povrch (uzavřený hladký povrch) provedení: přírodní tvarově jednoduchá dlažba KLASIKO              20 x 10 x 8</t>
  </si>
  <si>
    <t>571453422</t>
  </si>
  <si>
    <t>"varovný pás"(1,7)*1,05</t>
  </si>
  <si>
    <t>47</t>
  </si>
  <si>
    <t>592452660</t>
  </si>
  <si>
    <t>Dlaždice betonové dlažba zámková (ČSN EN 1338) dlažba vibrolisovaná BEST tvarově jednoduchá dlažba KLASIKO              20 x 10 x 8</t>
  </si>
  <si>
    <t>-1659341738</t>
  </si>
  <si>
    <t>"vjezd"4,9*1,05</t>
  </si>
  <si>
    <t>Trubní vedení</t>
  </si>
  <si>
    <t>48</t>
  </si>
  <si>
    <t>831263195.1</t>
  </si>
  <si>
    <t>Montáž potrubí z trub plastových hrdlových s integrovaným těsněním Příplatek k cenám za zřízení kanalizační přípojky DN od 100 do 300</t>
  </si>
  <si>
    <t>286829476</t>
  </si>
  <si>
    <t>"napojení přípojky na šachtu"1</t>
  </si>
  <si>
    <t>49</t>
  </si>
  <si>
    <t>871313121</t>
  </si>
  <si>
    <t>Montáž potrubí z kanalizačních trub z plastů z PP těsněných gumovým kroužkem v otevřeném výkopu ve sklonu do 20 % DN 150</t>
  </si>
  <si>
    <t>-1528064133</t>
  </si>
  <si>
    <t>" dešťová přípojka DN150"6</t>
  </si>
  <si>
    <t>50</t>
  </si>
  <si>
    <t>286114600</t>
  </si>
  <si>
    <t>trubka kanalizační plastová PP 160x1000 mm SN 8</t>
  </si>
  <si>
    <t>-582121090</t>
  </si>
  <si>
    <t>6*1*1,05</t>
  </si>
  <si>
    <t>51</t>
  </si>
  <si>
    <t>877315211</t>
  </si>
  <si>
    <t>Montáž tvarovek na kanalizačním potrubí z trub z plastu z tvrdého PVC  nebo z polypropylenu  v otevřeném výkopu jednoosých DN 150</t>
  </si>
  <si>
    <t>2114435866</t>
  </si>
  <si>
    <t>"napojení na kanalizaci - dle potřeby"2</t>
  </si>
  <si>
    <t>52</t>
  </si>
  <si>
    <t>286113600</t>
  </si>
  <si>
    <t>-491082223</t>
  </si>
  <si>
    <t>"tvarovky PP DN150 SN8 k napojení ul.vpusti - dle potřeby"2*1,05</t>
  </si>
  <si>
    <t>53</t>
  </si>
  <si>
    <t>895941111</t>
  </si>
  <si>
    <t>Zřízení vpusti kanalizační uliční z betonových dílců typ UV-50 normální</t>
  </si>
  <si>
    <t>-851601526</t>
  </si>
  <si>
    <t>"uliční vpust"1</t>
  </si>
  <si>
    <t>54</t>
  </si>
  <si>
    <t>592238520</t>
  </si>
  <si>
    <t>dno betonové pro uliční vpusť s kalovou prohlubní 45x30x5 cm</t>
  </si>
  <si>
    <t>-879214711</t>
  </si>
  <si>
    <t>"dle tech. zprávy C.1" 1</t>
  </si>
  <si>
    <t>55</t>
  </si>
  <si>
    <t>592238540</t>
  </si>
  <si>
    <t>Prefabrikáty pro uliční vpusti dílce betonové pro uliční vpusti skruž s  otvorem PVC TBV-Q 450/350/3a PVC  45 x 35 x 5</t>
  </si>
  <si>
    <t>-789590009</t>
  </si>
  <si>
    <t>56</t>
  </si>
  <si>
    <t>592238580</t>
  </si>
  <si>
    <t>Prefabrikáty pro uliční vpusti dílce betonové pro uliční vpusti skruže horní TBV-Q 450/555/5d         45 x 57 x 5</t>
  </si>
  <si>
    <t>1010189223</t>
  </si>
  <si>
    <t>57</t>
  </si>
  <si>
    <t>592238640</t>
  </si>
  <si>
    <t>Prefabrikáty pro uliční vpusti dílce betonové pro uliční vpusti prstenec vyrovnávací TBV-Q 390/60/10a       39 x 6 x 5</t>
  </si>
  <si>
    <t>-510486917</t>
  </si>
  <si>
    <t>58</t>
  </si>
  <si>
    <t>286618160</t>
  </si>
  <si>
    <t>Revizní šachty a dvorní vpusti systém Wavin - kanalizační šachty revizní šachty  D 315 koš kalový pro silniční vpusť 315 mm</t>
  </si>
  <si>
    <t>-330102669</t>
  </si>
  <si>
    <t>59</t>
  </si>
  <si>
    <t>899203111</t>
  </si>
  <si>
    <t>Osazení mříží litinových včetně rámů a košů na bahno hmotnosti jednotlivě přes 100 do 150 kg</t>
  </si>
  <si>
    <t>-269178673</t>
  </si>
  <si>
    <t>"dle PD C.1"1</t>
  </si>
  <si>
    <t>60</t>
  </si>
  <si>
    <t>R02</t>
  </si>
  <si>
    <t>Prefabrikáty pro uliční vpusti dílce betonové pro uliční vpusti vpusť dešťová uliční s rámem mříž M1 D400 DIN 19583-13, 500/500mm</t>
  </si>
  <si>
    <t>-1047581777</t>
  </si>
  <si>
    <t>61</t>
  </si>
  <si>
    <t>899231111</t>
  </si>
  <si>
    <t>Výšková úprava uličního vstupu nebo vpusti do 200 mm zvýšením mříže</t>
  </si>
  <si>
    <t>-958246529</t>
  </si>
  <si>
    <t>"dle PD"3</t>
  </si>
  <si>
    <t>62</t>
  </si>
  <si>
    <t>899331111</t>
  </si>
  <si>
    <t>Výšková úprava uličního vstupu nebo vpusti do 200 mm zvýšením poklopu</t>
  </si>
  <si>
    <t>1693411025</t>
  </si>
  <si>
    <t>"šachty - předpoklad"1+1</t>
  </si>
  <si>
    <t>63</t>
  </si>
  <si>
    <t>899431111</t>
  </si>
  <si>
    <t>Výšková úprava uličního vstupu nebo vpusti do 200 mm zvýšením krycího hrnce, šoupěte nebo hydrantu bez úpravy armatur</t>
  </si>
  <si>
    <t>147351329</t>
  </si>
  <si>
    <t>"předpoklad"4</t>
  </si>
  <si>
    <t>Ostatní konstrukce a práce, bourání</t>
  </si>
  <si>
    <t>64</t>
  </si>
  <si>
    <t>914111111</t>
  </si>
  <si>
    <t>Montáž svislé dopravní značky základní velikosti do 1 m2 objímkami na sloupky nebo konzoly</t>
  </si>
  <si>
    <t>944174809</t>
  </si>
  <si>
    <t>"dle PD B.2"1</t>
  </si>
  <si>
    <t>65</t>
  </si>
  <si>
    <t>914511112.R</t>
  </si>
  <si>
    <t>Montáž sloupku dopravních značek délky do 3,5 m do hliníkové patky</t>
  </si>
  <si>
    <t>2017623148</t>
  </si>
  <si>
    <t>"znovu osazení"1</t>
  </si>
  <si>
    <t>66</t>
  </si>
  <si>
    <t>404452250</t>
  </si>
  <si>
    <t>Výrobky a tabule orientační pro návěstí a zabezpečovací zařízení silniční značky dopravní svislé sloupky Zn 60 - 350</t>
  </si>
  <si>
    <t>649697542</t>
  </si>
  <si>
    <t>67</t>
  </si>
  <si>
    <t>404452400</t>
  </si>
  <si>
    <t>Výrobky a tabule orientační pro návěstí a zabezpečovací zařízení silniční značky dopravní svislé patky hliníkové HP 60</t>
  </si>
  <si>
    <t>-313848364</t>
  </si>
  <si>
    <t>68</t>
  </si>
  <si>
    <t>404452530</t>
  </si>
  <si>
    <t>Výrobky a tabule orientační pro návěstí a zabezpečovací zařízení silniční značky dopravní svislé víčka plastová na sloupek 60</t>
  </si>
  <si>
    <t>1617573157</t>
  </si>
  <si>
    <t>69</t>
  </si>
  <si>
    <t>404452560</t>
  </si>
  <si>
    <t>Výrobky a tabule orientační pro návěstí a zabezpečovací zařízení silniční značky dopravní svislé upínací svorky na sloupek US 60</t>
  </si>
  <si>
    <t>902390374</t>
  </si>
  <si>
    <t>"dle PD B.2"2*2</t>
  </si>
  <si>
    <t>70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</si>
  <si>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</si>
  <si>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</si>
  <si>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893263156</t>
  </si>
  <si>
    <t xml:space="preserve">"dle situace B.2" </t>
  </si>
  <si>
    <t>"do bet.lože z C20/25nXF3"70,5</t>
  </si>
  <si>
    <t>71</t>
  </si>
  <si>
    <t>592185650</t>
  </si>
  <si>
    <t>Krajníky a dílce pro horizontální značky betonové a železobetonové krajník silniční 50 x 25 x 10</t>
  </si>
  <si>
    <t>-753868059</t>
  </si>
  <si>
    <t>"dle situace B.2"70,5/0,5*1,02</t>
  </si>
  <si>
    <t>72</t>
  </si>
  <si>
    <t>916131213</t>
  </si>
  <si>
    <t>Osazení silničního obrubníku betonového se zřízením lože, s vyplněním a zatřením spár cementovou maltou stojatého s boční opěrou z betonu prostého tř. C 20/25nXF3, do lože z betonu prostého téže značky</t>
  </si>
  <si>
    <t>629787217</t>
  </si>
  <si>
    <t>"15x25x100"70,5-11,8-5-1,5</t>
  </si>
  <si>
    <t>"15x15x100(50)"5,4+3,2+3,2</t>
  </si>
  <si>
    <t>"L/P"1+1+1+1+1</t>
  </si>
  <si>
    <t>"poloměr"1,5</t>
  </si>
  <si>
    <t>73</t>
  </si>
  <si>
    <t>592174600</t>
  </si>
  <si>
    <t>Obrubníky betonové a železobetonové chodníkové ABO    2-15    100 x 15 x 25</t>
  </si>
  <si>
    <t>1419894943</t>
  </si>
  <si>
    <t>"dle PD"52,2*1,03</t>
  </si>
  <si>
    <t>74</t>
  </si>
  <si>
    <t>592174710</t>
  </si>
  <si>
    <t>Obrubníky betonové a železobetonové obrubník silniční oblý - vnější Standard  R 1,0   78 x 15 x 25</t>
  </si>
  <si>
    <t>-1229224356</t>
  </si>
  <si>
    <t>"dle PD"1</t>
  </si>
  <si>
    <t>75</t>
  </si>
  <si>
    <t>592174680</t>
  </si>
  <si>
    <t>Obrubníky betonové a železobetonové obrubník silniční nájezdový Standard   100 x 15 x 15</t>
  </si>
  <si>
    <t>2092943762</t>
  </si>
  <si>
    <t>"dle PD"(5,4+3,2+3,2)*1,03</t>
  </si>
  <si>
    <t>76</t>
  </si>
  <si>
    <t>592174690</t>
  </si>
  <si>
    <t>Obrubníky betonové a železobetonové obrubník silniční přechodový L + P Standard   100 x 15 x 15-25</t>
  </si>
  <si>
    <t>431361695</t>
  </si>
  <si>
    <t>"přechodový pravý"2*1,03</t>
  </si>
  <si>
    <t>"přechodový levý"3*1,03</t>
  </si>
  <si>
    <t>77</t>
  </si>
  <si>
    <t>919112212</t>
  </si>
  <si>
    <t>Řezání dilatačních spár v živičném krytu vytvoření komůrky pro těsnící zálivku šířky 10 mm, hloubky 20 mm</t>
  </si>
  <si>
    <t>-1154646888</t>
  </si>
  <si>
    <t>"napojení"70,5+2*0,5</t>
  </si>
  <si>
    <t>"rýha"2*6</t>
  </si>
  <si>
    <t>78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</si>
  <si>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</si>
  <si>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</si>
  <si>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1134155277</t>
  </si>
  <si>
    <t>"dle položky 919122212" 83,5</t>
  </si>
  <si>
    <t>79</t>
  </si>
  <si>
    <t>919735113</t>
  </si>
  <si>
    <t>Řezání stávajícího živičného krytu nebo podkladu hloubky přes 100 do 150 mm</t>
  </si>
  <si>
    <t>-529352700</t>
  </si>
  <si>
    <t>80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</si>
  <si>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</si>
  <si>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</si>
  <si>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-1125881204</t>
  </si>
  <si>
    <t>81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</si>
  <si>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</si>
  <si>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</si>
  <si>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809029493</t>
  </si>
  <si>
    <t>"stávající dlažba"126,6</t>
  </si>
  <si>
    <t>997</t>
  </si>
  <si>
    <t>Přesun sutě</t>
  </si>
  <si>
    <t>82</t>
  </si>
  <si>
    <t>997221551</t>
  </si>
  <si>
    <t>Vodorovná doprava suti bez naložení, ale se složením a s hrubým urovnáním ze sypkých materiálů, na vzdálenost do 1 km</t>
  </si>
  <si>
    <t>-713012257</t>
  </si>
  <si>
    <t>"kamenivo"6,3+28,2</t>
  </si>
  <si>
    <t>"živice"6,82</t>
  </si>
  <si>
    <t>83</t>
  </si>
  <si>
    <t>997221559</t>
  </si>
  <si>
    <t>Vodorovná doprava suti bez naložení, ale se složením a s hrubým urovnáním Příplatek k ceně za každý další i započatý 1 km přes 1 km</t>
  </si>
  <si>
    <t>775034970</t>
  </si>
  <si>
    <t>"na skládku do 15km"</t>
  </si>
  <si>
    <t>41,32*14</t>
  </si>
  <si>
    <t>84</t>
  </si>
  <si>
    <t>997221571</t>
  </si>
  <si>
    <t>Vodorovná doprava vybouraných hmot bez naložení, ale se složením a s hrubým urovnáním na vzdálenost do 1 km</t>
  </si>
  <si>
    <t>663531092</t>
  </si>
  <si>
    <t>"dlažba - na skládku investora do 2km"32,28</t>
  </si>
  <si>
    <t>"beton kce"1*2,5+2,2</t>
  </si>
  <si>
    <t>"obruby"20,45+14,45</t>
  </si>
  <si>
    <t>"sloupek"0,082</t>
  </si>
  <si>
    <t>85</t>
  </si>
  <si>
    <t>997221579</t>
  </si>
  <si>
    <t>Vodorovná doprava vybouraných hmot bez naložení, ale se složením a s hrubým urovnáním na vzdálenost Příplatek k ceně za každý další i započatý 1 km přes 1 km</t>
  </si>
  <si>
    <t>-275412078</t>
  </si>
  <si>
    <t>"odvoz na placenou skládku do 15km"</t>
  </si>
  <si>
    <t>(71,962-32,28)*14</t>
  </si>
  <si>
    <t>"na skládku investora do 2 km"32,28*1</t>
  </si>
  <si>
    <t>86</t>
  </si>
  <si>
    <t>997221815</t>
  </si>
  <si>
    <t>Poplatek za uložení stavebního odpadu na skládce (skládkovné) betonového</t>
  </si>
  <si>
    <t>1117445688</t>
  </si>
  <si>
    <t>1*2,5+20,45+14,45+0,082</t>
  </si>
  <si>
    <t>87</t>
  </si>
  <si>
    <t>997221845</t>
  </si>
  <si>
    <t>Poplatek za uložení stavebního odpadu na skládce (skládkovné) z asfaltových povrchů</t>
  </si>
  <si>
    <t>-574990318</t>
  </si>
  <si>
    <t>88</t>
  </si>
  <si>
    <t>997221855</t>
  </si>
  <si>
    <t>Poplatek za uložení stavebního odpadu na skládce (skládkovné) z kameniva</t>
  </si>
  <si>
    <t>-363308875</t>
  </si>
  <si>
    <t>6,3+28,2</t>
  </si>
  <si>
    <t>998</t>
  </si>
  <si>
    <t>Přesun hmot</t>
  </si>
  <si>
    <t>89</t>
  </si>
  <si>
    <t>998223011</t>
  </si>
  <si>
    <t>Přesun hmot pro pozemní komunikace s krytem dlážděným dopravní vzdálenost do 200 m jakékoliv délky objektu</t>
  </si>
  <si>
    <t>-1506175425</t>
  </si>
  <si>
    <t>PSV</t>
  </si>
  <si>
    <t>Práce a dodávky PSV</t>
  </si>
  <si>
    <t>711</t>
  </si>
  <si>
    <t>Izolace proti vodě, vlhkosti a plynům</t>
  </si>
  <si>
    <t>90</t>
  </si>
  <si>
    <t>711161306</t>
  </si>
  <si>
    <t>-1661531475</t>
  </si>
  <si>
    <t>"podél zástavby"(10,5+16,7)*1,0</t>
  </si>
  <si>
    <t>91</t>
  </si>
  <si>
    <t>711161381</t>
  </si>
  <si>
    <t>1198141685</t>
  </si>
  <si>
    <t>"dle izolace"27,2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</si>
  <si>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</si>
  <si>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</si>
  <si>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</si>
  <si>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</si>
  <si>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</si>
  <si>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</si>
  <si>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</si>
  <si>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</si>
  <si>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</si>
  <si>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</si>
  <si>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</si>
  <si>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</si>
  <si>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</si>
  <si>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</si>
  <si>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</si>
  <si>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</si>
  <si>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</si>
  <si>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</si>
  <si>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</si>
  <si>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</si>
  <si>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</si>
  <si>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</si>
  <si>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</si>
  <si>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</si>
  <si>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</si>
  <si>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</si>
  <si>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</si>
  <si>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</si>
  <si>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</si>
  <si>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</si>
  <si>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</si>
  <si>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</si>
  <si>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</si>
  <si>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</si>
  <si>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</si>
  <si>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</si>
  <si>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</si>
  <si>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</si>
  <si>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</si>
  <si>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</si>
  <si>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</si>
  <si>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</si>
  <si>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</si>
  <si>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</si>
  <si>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</si>
  <si>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</si>
  <si>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</si>
  <si>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</si>
  <si>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</si>
  <si>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</si>
  <si>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</si>
  <si>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</si>
  <si>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</si>
  <si>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</si>
  <si>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</si>
  <si>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</si>
  <si>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</si>
  <si>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</si>
  <si>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</si>
  <si>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</si>
  <si>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</si>
  <si>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</si>
  <si>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</si>
  <si>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</si>
  <si>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</si>
  <si>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</si>
  <si>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</si>
  <si>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</si>
  <si>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</si>
  <si>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</si>
  <si>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</si>
  <si>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</si>
  <si>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</si>
  <si>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</si>
  <si>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</si>
  <si>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</si>
  <si>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</si>
  <si>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</si>
  <si>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</si>
  <si>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</si>
  <si>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</si>
  <si>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</si>
  <si>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</si>
  <si>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</si>
  <si>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</si>
  <si>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</si>
  <si>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</si>
  <si>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</si>
  <si>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</si>
  <si>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</si>
  <si>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</si>
  <si>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</si>
  <si>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</si>
  <si>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</si>
  <si>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</si>
  <si>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</si>
  <si>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</si>
  <si>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</si>
  <si>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</si>
  <si>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</si>
  <si>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</si>
  <si>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</si>
  <si>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</si>
  <si>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</si>
  <si>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</si>
  <si>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</si>
  <si>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</si>
  <si>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</si>
  <si>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</si>
  <si>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</si>
  <si>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</si>
  <si>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</si>
  <si>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</si>
  <si>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</si>
  <si>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</si>
  <si>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</si>
  <si>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</si>
  <si>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</si>
  <si>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</si>
  <si>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</si>
  <si>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</si>
  <si>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</si>
  <si>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</si>
  <si>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</si>
  <si>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</si>
  <si>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</si>
  <si>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</si>
  <si>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</si>
  <si>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</si>
  <si>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</si>
  <si>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</si>
  <si>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</si>
  <si>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</si>
  <si>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</si>
  <si>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</si>
  <si>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</si>
  <si>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</si>
  <si>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</si>
  <si>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</si>
  <si>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</si>
  <si>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</si>
  <si>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</si>
  <si>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</si>
  <si>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</si>
  <si>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</si>
  <si>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</si>
  <si>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</si>
  <si>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</si>
  <si>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</si>
  <si>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</si>
  <si>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</si>
  <si>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</si>
  <si>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</si>
  <si>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</si>
  <si>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</si>
  <si>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</si>
  <si>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</si>
  <si>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</si>
  <si>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</si>
  <si>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</si>
  <si>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</si>
  <si>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</si>
  <si>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</si>
  <si>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</si>
  <si>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</si>
  <si>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</si>
  <si>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</si>
  <si>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</si>
  <si>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</si>
  <si>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</si>
  <si>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</si>
  <si>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</si>
  <si>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</si>
  <si>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</si>
  <si>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</si>
  <si>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</si>
  <si>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</si>
  <si>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</si>
  <si>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</si>
  <si>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</si>
  <si>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</si>
  <si>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</si>
  <si>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Asfaltový beton vrstva podkladní ACP 16 + (obalované kamenivo střednězrnné - OKS) s rozprostřením a zhutněním v pruhu šířky do 3 m, po zhutnění tl. 70 mm</t>
  </si>
  <si>
    <t>Trubky z PP kanalizace domovní a uliční Kolena 150x30°</t>
  </si>
  <si>
    <t>Izolace proti zemní vlhkosti nopovými foliemi - ukončení izolace lištou</t>
  </si>
  <si>
    <t>Izolace proti zemní vlhkosti nopovými foliemi základů nebo stěn pro běžné podmínky tloušťky 0,5 mm, šířky 1,0 m</t>
  </si>
  <si>
    <t>Inženýrská činnost, zkoušky a ostatní měření, zkoušky zátěžové, dokumentace skutečného provedení, geodetické zaměření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</si>
</sst>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color rgb="FF00336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167" fontId="7" fillId="0" borderId="0" xfId="0" applyNumberFormat="1" applyFont="1" applyBorder="1" applyAlignment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8" fillId="0" borderId="0" xfId="0" applyFont="1" applyBorder="1" applyAlignment="1">
      <alignment horizontal="left"/>
    </xf>
    <xf numFmtId="4" fontId="8" fillId="0" borderId="0" xfId="0" applyNumberFormat="1" applyFont="1" applyBorder="1" applyAlignment="1"/>
    <xf numFmtId="0" fontId="3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7" fontId="7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7" fillId="0" borderId="0" xfId="0" applyFont="1" applyAlignment="1">
      <alignment horizontal="left" vertical="center" wrapText="1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34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38" t="s">
        <v>17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8"/>
      <c r="AQ5" s="30"/>
      <c r="BE5" s="336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49" t="s">
        <v>20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8"/>
      <c r="AQ6" s="30"/>
      <c r="BE6" s="337"/>
      <c r="BS6" s="23" t="s">
        <v>21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23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24</v>
      </c>
      <c r="AL7" s="28"/>
      <c r="AM7" s="28"/>
      <c r="AN7" s="34" t="s">
        <v>25</v>
      </c>
      <c r="AO7" s="28"/>
      <c r="AP7" s="28"/>
      <c r="AQ7" s="30"/>
      <c r="BE7" s="337"/>
      <c r="BS7" s="23" t="s">
        <v>26</v>
      </c>
    </row>
    <row r="8" spans="1:74" ht="14.45" customHeight="1">
      <c r="B8" s="27"/>
      <c r="C8" s="28"/>
      <c r="D8" s="36" t="s">
        <v>27</v>
      </c>
      <c r="E8" s="28"/>
      <c r="F8" s="28"/>
      <c r="G8" s="28"/>
      <c r="H8" s="28"/>
      <c r="I8" s="28"/>
      <c r="J8" s="28"/>
      <c r="K8" s="34" t="s">
        <v>28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29</v>
      </c>
      <c r="AL8" s="28"/>
      <c r="AM8" s="28"/>
      <c r="AN8" s="37" t="s">
        <v>30</v>
      </c>
      <c r="AO8" s="28"/>
      <c r="AP8" s="28"/>
      <c r="AQ8" s="30"/>
      <c r="BE8" s="337"/>
      <c r="BS8" s="23" t="s">
        <v>31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7"/>
      <c r="BS9" s="23" t="s">
        <v>32</v>
      </c>
    </row>
    <row r="10" spans="1:74" ht="14.45" customHeight="1">
      <c r="B10" s="27"/>
      <c r="C10" s="28"/>
      <c r="D10" s="36" t="s">
        <v>33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34</v>
      </c>
      <c r="AL10" s="28"/>
      <c r="AM10" s="28"/>
      <c r="AN10" s="34" t="s">
        <v>35</v>
      </c>
      <c r="AO10" s="28"/>
      <c r="AP10" s="28"/>
      <c r="AQ10" s="30"/>
      <c r="BE10" s="337"/>
      <c r="BS10" s="23" t="s">
        <v>21</v>
      </c>
    </row>
    <row r="11" spans="1:74" ht="18.399999999999999" customHeight="1">
      <c r="B11" s="27"/>
      <c r="C11" s="28"/>
      <c r="D11" s="28"/>
      <c r="E11" s="34" t="s">
        <v>36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37</v>
      </c>
      <c r="AL11" s="28"/>
      <c r="AM11" s="28"/>
      <c r="AN11" s="34" t="s">
        <v>38</v>
      </c>
      <c r="AO11" s="28"/>
      <c r="AP11" s="28"/>
      <c r="AQ11" s="30"/>
      <c r="BE11" s="337"/>
      <c r="BS11" s="23" t="s">
        <v>21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7"/>
      <c r="BS12" s="23" t="s">
        <v>21</v>
      </c>
    </row>
    <row r="13" spans="1:74" ht="14.45" customHeight="1">
      <c r="B13" s="27"/>
      <c r="C13" s="28"/>
      <c r="D13" s="36" t="s">
        <v>39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34</v>
      </c>
      <c r="AL13" s="28"/>
      <c r="AM13" s="28"/>
      <c r="AN13" s="38" t="s">
        <v>40</v>
      </c>
      <c r="AO13" s="28"/>
      <c r="AP13" s="28"/>
      <c r="AQ13" s="30"/>
      <c r="BE13" s="337"/>
      <c r="BS13" s="23" t="s">
        <v>21</v>
      </c>
    </row>
    <row r="14" spans="1:74" ht="15">
      <c r="B14" s="27"/>
      <c r="C14" s="28"/>
      <c r="D14" s="28"/>
      <c r="E14" s="350" t="s">
        <v>40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37</v>
      </c>
      <c r="AL14" s="28"/>
      <c r="AM14" s="28"/>
      <c r="AN14" s="38" t="s">
        <v>40</v>
      </c>
      <c r="AO14" s="28"/>
      <c r="AP14" s="28"/>
      <c r="AQ14" s="30"/>
      <c r="BE14" s="337"/>
      <c r="BS14" s="23" t="s">
        <v>21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7"/>
      <c r="BS15" s="23" t="s">
        <v>6</v>
      </c>
    </row>
    <row r="16" spans="1:74" ht="14.45" customHeight="1">
      <c r="B16" s="27"/>
      <c r="C16" s="28"/>
      <c r="D16" s="36" t="s">
        <v>41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34</v>
      </c>
      <c r="AL16" s="28"/>
      <c r="AM16" s="28"/>
      <c r="AN16" s="34" t="s">
        <v>42</v>
      </c>
      <c r="AO16" s="28"/>
      <c r="AP16" s="28"/>
      <c r="AQ16" s="30"/>
      <c r="BE16" s="337"/>
      <c r="BS16" s="23" t="s">
        <v>6</v>
      </c>
    </row>
    <row r="17" spans="2:71" ht="18.399999999999999" customHeight="1">
      <c r="B17" s="27"/>
      <c r="C17" s="28"/>
      <c r="D17" s="28"/>
      <c r="E17" s="34" t="s">
        <v>43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37</v>
      </c>
      <c r="AL17" s="28"/>
      <c r="AM17" s="28"/>
      <c r="AN17" s="34" t="s">
        <v>44</v>
      </c>
      <c r="AO17" s="28"/>
      <c r="AP17" s="28"/>
      <c r="AQ17" s="30"/>
      <c r="BE17" s="337"/>
      <c r="BS17" s="23" t="s">
        <v>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7"/>
      <c r="BS18" s="23" t="s">
        <v>9</v>
      </c>
    </row>
    <row r="19" spans="2:71" ht="14.45" customHeight="1">
      <c r="B19" s="27"/>
      <c r="C19" s="28"/>
      <c r="D19" s="36" t="s">
        <v>45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7"/>
      <c r="BS19" s="23" t="s">
        <v>9</v>
      </c>
    </row>
    <row r="20" spans="2:71" ht="22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37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7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7"/>
    </row>
    <row r="23" spans="2:71" s="1" customFormat="1" ht="25.9" customHeight="1">
      <c r="B23" s="40"/>
      <c r="C23" s="41"/>
      <c r="D23" s="42" t="s">
        <v>46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37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7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47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48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49</v>
      </c>
      <c r="AL25" s="355"/>
      <c r="AM25" s="355"/>
      <c r="AN25" s="355"/>
      <c r="AO25" s="355"/>
      <c r="AP25" s="41"/>
      <c r="AQ25" s="44"/>
      <c r="BE25" s="337"/>
    </row>
    <row r="26" spans="2:71" s="2" customFormat="1" ht="14.45" customHeight="1">
      <c r="B26" s="46"/>
      <c r="C26" s="47"/>
      <c r="D26" s="48" t="s">
        <v>50</v>
      </c>
      <c r="E26" s="47"/>
      <c r="F26" s="48" t="s">
        <v>51</v>
      </c>
      <c r="G26" s="47"/>
      <c r="H26" s="47"/>
      <c r="I26" s="47"/>
      <c r="J26" s="47"/>
      <c r="K26" s="47"/>
      <c r="L26" s="335">
        <v>0.21</v>
      </c>
      <c r="M26" s="334"/>
      <c r="N26" s="334"/>
      <c r="O26" s="334"/>
      <c r="P26" s="47"/>
      <c r="Q26" s="47"/>
      <c r="R26" s="47"/>
      <c r="S26" s="47"/>
      <c r="T26" s="47"/>
      <c r="U26" s="47"/>
      <c r="V26" s="47"/>
      <c r="W26" s="333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7"/>
      <c r="AG26" s="47"/>
      <c r="AH26" s="47"/>
      <c r="AI26" s="47"/>
      <c r="AJ26" s="47"/>
      <c r="AK26" s="333">
        <f>ROUND(AV51,2)</f>
        <v>0</v>
      </c>
      <c r="AL26" s="334"/>
      <c r="AM26" s="334"/>
      <c r="AN26" s="334"/>
      <c r="AO26" s="334"/>
      <c r="AP26" s="47"/>
      <c r="AQ26" s="49"/>
      <c r="BE26" s="337"/>
    </row>
    <row r="27" spans="2:71" s="2" customFormat="1" ht="14.45" customHeight="1">
      <c r="B27" s="46"/>
      <c r="C27" s="47"/>
      <c r="D27" s="47"/>
      <c r="E27" s="47"/>
      <c r="F27" s="48" t="s">
        <v>52</v>
      </c>
      <c r="G27" s="47"/>
      <c r="H27" s="47"/>
      <c r="I27" s="47"/>
      <c r="J27" s="47"/>
      <c r="K27" s="47"/>
      <c r="L27" s="335">
        <v>0.15</v>
      </c>
      <c r="M27" s="334"/>
      <c r="N27" s="334"/>
      <c r="O27" s="334"/>
      <c r="P27" s="47"/>
      <c r="Q27" s="47"/>
      <c r="R27" s="47"/>
      <c r="S27" s="47"/>
      <c r="T27" s="47"/>
      <c r="U27" s="47"/>
      <c r="V27" s="47"/>
      <c r="W27" s="333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7"/>
      <c r="AG27" s="47"/>
      <c r="AH27" s="47"/>
      <c r="AI27" s="47"/>
      <c r="AJ27" s="47"/>
      <c r="AK27" s="333">
        <f>ROUND(AW51,2)</f>
        <v>0</v>
      </c>
      <c r="AL27" s="334"/>
      <c r="AM27" s="334"/>
      <c r="AN27" s="334"/>
      <c r="AO27" s="334"/>
      <c r="AP27" s="47"/>
      <c r="AQ27" s="49"/>
      <c r="BE27" s="337"/>
    </row>
    <row r="28" spans="2:71" s="2" customFormat="1" ht="14.45" hidden="1" customHeight="1">
      <c r="B28" s="46"/>
      <c r="C28" s="47"/>
      <c r="D28" s="47"/>
      <c r="E28" s="47"/>
      <c r="F28" s="48" t="s">
        <v>53</v>
      </c>
      <c r="G28" s="47"/>
      <c r="H28" s="47"/>
      <c r="I28" s="47"/>
      <c r="J28" s="47"/>
      <c r="K28" s="47"/>
      <c r="L28" s="335">
        <v>0.21</v>
      </c>
      <c r="M28" s="334"/>
      <c r="N28" s="334"/>
      <c r="O28" s="334"/>
      <c r="P28" s="47"/>
      <c r="Q28" s="47"/>
      <c r="R28" s="47"/>
      <c r="S28" s="47"/>
      <c r="T28" s="47"/>
      <c r="U28" s="47"/>
      <c r="V28" s="47"/>
      <c r="W28" s="333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7"/>
      <c r="AG28" s="47"/>
      <c r="AH28" s="47"/>
      <c r="AI28" s="47"/>
      <c r="AJ28" s="47"/>
      <c r="AK28" s="333">
        <v>0</v>
      </c>
      <c r="AL28" s="334"/>
      <c r="AM28" s="334"/>
      <c r="AN28" s="334"/>
      <c r="AO28" s="334"/>
      <c r="AP28" s="47"/>
      <c r="AQ28" s="49"/>
      <c r="BE28" s="337"/>
    </row>
    <row r="29" spans="2:71" s="2" customFormat="1" ht="14.45" hidden="1" customHeight="1">
      <c r="B29" s="46"/>
      <c r="C29" s="47"/>
      <c r="D29" s="47"/>
      <c r="E29" s="47"/>
      <c r="F29" s="48" t="s">
        <v>54</v>
      </c>
      <c r="G29" s="47"/>
      <c r="H29" s="47"/>
      <c r="I29" s="47"/>
      <c r="J29" s="47"/>
      <c r="K29" s="47"/>
      <c r="L29" s="335">
        <v>0.15</v>
      </c>
      <c r="M29" s="334"/>
      <c r="N29" s="334"/>
      <c r="O29" s="334"/>
      <c r="P29" s="47"/>
      <c r="Q29" s="47"/>
      <c r="R29" s="47"/>
      <c r="S29" s="47"/>
      <c r="T29" s="47"/>
      <c r="U29" s="47"/>
      <c r="V29" s="47"/>
      <c r="W29" s="333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7"/>
      <c r="AG29" s="47"/>
      <c r="AH29" s="47"/>
      <c r="AI29" s="47"/>
      <c r="AJ29" s="47"/>
      <c r="AK29" s="333">
        <v>0</v>
      </c>
      <c r="AL29" s="334"/>
      <c r="AM29" s="334"/>
      <c r="AN29" s="334"/>
      <c r="AO29" s="334"/>
      <c r="AP29" s="47"/>
      <c r="AQ29" s="49"/>
      <c r="BE29" s="337"/>
    </row>
    <row r="30" spans="2:71" s="2" customFormat="1" ht="14.45" hidden="1" customHeight="1">
      <c r="B30" s="46"/>
      <c r="C30" s="47"/>
      <c r="D30" s="47"/>
      <c r="E30" s="47"/>
      <c r="F30" s="48" t="s">
        <v>55</v>
      </c>
      <c r="G30" s="47"/>
      <c r="H30" s="47"/>
      <c r="I30" s="47"/>
      <c r="J30" s="47"/>
      <c r="K30" s="47"/>
      <c r="L30" s="335">
        <v>0</v>
      </c>
      <c r="M30" s="334"/>
      <c r="N30" s="334"/>
      <c r="O30" s="334"/>
      <c r="P30" s="47"/>
      <c r="Q30" s="47"/>
      <c r="R30" s="47"/>
      <c r="S30" s="47"/>
      <c r="T30" s="47"/>
      <c r="U30" s="47"/>
      <c r="V30" s="47"/>
      <c r="W30" s="333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7"/>
      <c r="AG30" s="47"/>
      <c r="AH30" s="47"/>
      <c r="AI30" s="47"/>
      <c r="AJ30" s="47"/>
      <c r="AK30" s="333">
        <v>0</v>
      </c>
      <c r="AL30" s="334"/>
      <c r="AM30" s="334"/>
      <c r="AN30" s="334"/>
      <c r="AO30" s="334"/>
      <c r="AP30" s="47"/>
      <c r="AQ30" s="49"/>
      <c r="BE30" s="337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7"/>
    </row>
    <row r="32" spans="2:71" s="1" customFormat="1" ht="25.9" customHeight="1">
      <c r="B32" s="40"/>
      <c r="C32" s="50"/>
      <c r="D32" s="51" t="s">
        <v>56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57</v>
      </c>
      <c r="U32" s="52"/>
      <c r="V32" s="52"/>
      <c r="W32" s="52"/>
      <c r="X32" s="345" t="s">
        <v>58</v>
      </c>
      <c r="Y32" s="346"/>
      <c r="Z32" s="346"/>
      <c r="AA32" s="346"/>
      <c r="AB32" s="346"/>
      <c r="AC32" s="52"/>
      <c r="AD32" s="52"/>
      <c r="AE32" s="52"/>
      <c r="AF32" s="52"/>
      <c r="AG32" s="52"/>
      <c r="AH32" s="52"/>
      <c r="AI32" s="52"/>
      <c r="AJ32" s="52"/>
      <c r="AK32" s="347">
        <f>SUM(AK23:AK30)</f>
        <v>0</v>
      </c>
      <c r="AL32" s="346"/>
      <c r="AM32" s="346"/>
      <c r="AN32" s="346"/>
      <c r="AO32" s="348"/>
      <c r="AP32" s="50"/>
      <c r="AQ32" s="54"/>
      <c r="BE32" s="337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59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17-27</v>
      </c>
      <c r="AR41" s="61"/>
    </row>
    <row r="42" spans="2:56" s="4" customFormat="1" ht="36.950000000000003" customHeight="1">
      <c r="B42" s="63"/>
      <c r="C42" s="64" t="s">
        <v>19</v>
      </c>
      <c r="L42" s="325" t="str">
        <f>K6</f>
        <v>Oprava chodníku v ul. U Rybníčka, Přelouč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27</v>
      </c>
      <c r="L44" s="65" t="str">
        <f>IF(K8="","",K8)</f>
        <v>chodník v ul. U Rybníčka</v>
      </c>
      <c r="AI44" s="62" t="s">
        <v>29</v>
      </c>
      <c r="AM44" s="327" t="str">
        <f>IF(AN8= "","",AN8)</f>
        <v>20.7.2017</v>
      </c>
      <c r="AN44" s="327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33</v>
      </c>
      <c r="L46" s="3" t="str">
        <f>IF(E11= "","",E11)</f>
        <v>Město Přelouč</v>
      </c>
      <c r="AI46" s="62" t="s">
        <v>41</v>
      </c>
      <c r="AM46" s="328" t="str">
        <f>IF(E17="","",E17)</f>
        <v>VDI projekt s.r.o.</v>
      </c>
      <c r="AN46" s="328"/>
      <c r="AO46" s="328"/>
      <c r="AP46" s="328"/>
      <c r="AR46" s="40"/>
      <c r="AS46" s="329" t="s">
        <v>60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39</v>
      </c>
      <c r="L47" s="3" t="str">
        <f>IF(E14= "Vyplň údaj","",E14)</f>
        <v/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1" t="s">
        <v>61</v>
      </c>
      <c r="D49" s="342"/>
      <c r="E49" s="342"/>
      <c r="F49" s="342"/>
      <c r="G49" s="342"/>
      <c r="H49" s="70"/>
      <c r="I49" s="343" t="s">
        <v>62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44" t="s">
        <v>63</v>
      </c>
      <c r="AH49" s="342"/>
      <c r="AI49" s="342"/>
      <c r="AJ49" s="342"/>
      <c r="AK49" s="342"/>
      <c r="AL49" s="342"/>
      <c r="AM49" s="342"/>
      <c r="AN49" s="343" t="s">
        <v>64</v>
      </c>
      <c r="AO49" s="342"/>
      <c r="AP49" s="342"/>
      <c r="AQ49" s="71" t="s">
        <v>65</v>
      </c>
      <c r="AR49" s="40"/>
      <c r="AS49" s="72" t="s">
        <v>66</v>
      </c>
      <c r="AT49" s="73" t="s">
        <v>67</v>
      </c>
      <c r="AU49" s="73" t="s">
        <v>68</v>
      </c>
      <c r="AV49" s="73" t="s">
        <v>69</v>
      </c>
      <c r="AW49" s="73" t="s">
        <v>70</v>
      </c>
      <c r="AX49" s="73" t="s">
        <v>71</v>
      </c>
      <c r="AY49" s="73" t="s">
        <v>72</v>
      </c>
      <c r="AZ49" s="73" t="s">
        <v>73</v>
      </c>
      <c r="BA49" s="73" t="s">
        <v>74</v>
      </c>
      <c r="BB49" s="73" t="s">
        <v>75</v>
      </c>
      <c r="BC49" s="73" t="s">
        <v>76</v>
      </c>
      <c r="BD49" s="74" t="s">
        <v>77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78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ROUND(SUM(AG52:AG53),2)</f>
        <v>0</v>
      </c>
      <c r="AH51" s="319"/>
      <c r="AI51" s="319"/>
      <c r="AJ51" s="319"/>
      <c r="AK51" s="319"/>
      <c r="AL51" s="319"/>
      <c r="AM51" s="319"/>
      <c r="AN51" s="320">
        <f>SUM(AG51,AT51)</f>
        <v>0</v>
      </c>
      <c r="AO51" s="320"/>
      <c r="AP51" s="320"/>
      <c r="AQ51" s="78" t="s">
        <v>5</v>
      </c>
      <c r="AR51" s="63"/>
      <c r="AS51" s="79">
        <f>ROUND(SUM(AS52:AS53),2)</f>
        <v>0</v>
      </c>
      <c r="AT51" s="80">
        <f>ROUND(SUM(AV51:AW51),2)</f>
        <v>0</v>
      </c>
      <c r="AU51" s="81">
        <f>ROUND(SUM(AU52:AU53),5)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ROUND(SUM(AZ52:AZ53),2)</f>
        <v>0</v>
      </c>
      <c r="BA51" s="80">
        <f>ROUND(SUM(BA52:BA53),2)</f>
        <v>0</v>
      </c>
      <c r="BB51" s="80">
        <f>ROUND(SUM(BB52:BB53),2)</f>
        <v>0</v>
      </c>
      <c r="BC51" s="80">
        <f>ROUND(SUM(BC52:BC53),2)</f>
        <v>0</v>
      </c>
      <c r="BD51" s="82">
        <f>ROUND(SUM(BD52:BD53),2)</f>
        <v>0</v>
      </c>
      <c r="BS51" s="64" t="s">
        <v>79</v>
      </c>
      <c r="BT51" s="64" t="s">
        <v>80</v>
      </c>
      <c r="BU51" s="83" t="s">
        <v>81</v>
      </c>
      <c r="BV51" s="64" t="s">
        <v>82</v>
      </c>
      <c r="BW51" s="64" t="s">
        <v>7</v>
      </c>
      <c r="BX51" s="64" t="s">
        <v>83</v>
      </c>
      <c r="CL51" s="64" t="s">
        <v>23</v>
      </c>
    </row>
    <row r="52" spans="1:91" s="5" customFormat="1" ht="22.5" customHeight="1">
      <c r="A52" s="84" t="s">
        <v>84</v>
      </c>
      <c r="B52" s="85"/>
      <c r="C52" s="86"/>
      <c r="D52" s="340" t="s">
        <v>85</v>
      </c>
      <c r="E52" s="340"/>
      <c r="F52" s="340"/>
      <c r="G52" s="340"/>
      <c r="H52" s="340"/>
      <c r="I52" s="87"/>
      <c r="J52" s="340" t="s">
        <v>86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23">
        <f>'SO001 - Vedlejší a ostatn...'!J27</f>
        <v>0</v>
      </c>
      <c r="AH52" s="324"/>
      <c r="AI52" s="324"/>
      <c r="AJ52" s="324"/>
      <c r="AK52" s="324"/>
      <c r="AL52" s="324"/>
      <c r="AM52" s="324"/>
      <c r="AN52" s="323">
        <f>SUM(AG52,AT52)</f>
        <v>0</v>
      </c>
      <c r="AO52" s="324"/>
      <c r="AP52" s="324"/>
      <c r="AQ52" s="88" t="s">
        <v>87</v>
      </c>
      <c r="AR52" s="85"/>
      <c r="AS52" s="89">
        <v>0</v>
      </c>
      <c r="AT52" s="90">
        <f>ROUND(SUM(AV52:AW52),2)</f>
        <v>0</v>
      </c>
      <c r="AU52" s="91">
        <f>'SO001 - Vedlejší a ostatn...'!P78</f>
        <v>0</v>
      </c>
      <c r="AV52" s="90">
        <f>'SO001 - Vedlejší a ostatn...'!J30</f>
        <v>0</v>
      </c>
      <c r="AW52" s="90">
        <f>'SO001 - Vedlejší a ostatn...'!J31</f>
        <v>0</v>
      </c>
      <c r="AX52" s="90">
        <f>'SO001 - Vedlejší a ostatn...'!J32</f>
        <v>0</v>
      </c>
      <c r="AY52" s="90">
        <f>'SO001 - Vedlejší a ostatn...'!J33</f>
        <v>0</v>
      </c>
      <c r="AZ52" s="90">
        <f>'SO001 - Vedlejší a ostatn...'!F30</f>
        <v>0</v>
      </c>
      <c r="BA52" s="90">
        <f>'SO001 - Vedlejší a ostatn...'!F31</f>
        <v>0</v>
      </c>
      <c r="BB52" s="90">
        <f>'SO001 - Vedlejší a ostatn...'!F32</f>
        <v>0</v>
      </c>
      <c r="BC52" s="90">
        <f>'SO001 - Vedlejší a ostatn...'!F33</f>
        <v>0</v>
      </c>
      <c r="BD52" s="92">
        <f>'SO001 - Vedlejší a ostatn...'!F34</f>
        <v>0</v>
      </c>
      <c r="BT52" s="93" t="s">
        <v>26</v>
      </c>
      <c r="BV52" s="93" t="s">
        <v>82</v>
      </c>
      <c r="BW52" s="93" t="s">
        <v>88</v>
      </c>
      <c r="BX52" s="93" t="s">
        <v>7</v>
      </c>
      <c r="CL52" s="93" t="s">
        <v>23</v>
      </c>
      <c r="CM52" s="93" t="s">
        <v>89</v>
      </c>
    </row>
    <row r="53" spans="1:91" s="5" customFormat="1" ht="22.5" customHeight="1">
      <c r="A53" s="84" t="s">
        <v>84</v>
      </c>
      <c r="B53" s="85"/>
      <c r="C53" s="86"/>
      <c r="D53" s="340" t="s">
        <v>90</v>
      </c>
      <c r="E53" s="340"/>
      <c r="F53" s="340"/>
      <c r="G53" s="340"/>
      <c r="H53" s="340"/>
      <c r="I53" s="87"/>
      <c r="J53" s="340" t="s">
        <v>91</v>
      </c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23">
        <f>'SO101 - Chodník'!J27</f>
        <v>0</v>
      </c>
      <c r="AH53" s="324"/>
      <c r="AI53" s="324"/>
      <c r="AJ53" s="324"/>
      <c r="AK53" s="324"/>
      <c r="AL53" s="324"/>
      <c r="AM53" s="324"/>
      <c r="AN53" s="323">
        <f>SUM(AG53,AT53)</f>
        <v>0</v>
      </c>
      <c r="AO53" s="324"/>
      <c r="AP53" s="324"/>
      <c r="AQ53" s="88" t="s">
        <v>87</v>
      </c>
      <c r="AR53" s="85"/>
      <c r="AS53" s="94">
        <v>0</v>
      </c>
      <c r="AT53" s="95">
        <f>ROUND(SUM(AV53:AW53),2)</f>
        <v>0</v>
      </c>
      <c r="AU53" s="96">
        <f>'SO101 - Chodník'!P88</f>
        <v>0</v>
      </c>
      <c r="AV53" s="95">
        <f>'SO101 - Chodník'!J30</f>
        <v>0</v>
      </c>
      <c r="AW53" s="95">
        <f>'SO101 - Chodník'!J31</f>
        <v>0</v>
      </c>
      <c r="AX53" s="95">
        <f>'SO101 - Chodník'!J32</f>
        <v>0</v>
      </c>
      <c r="AY53" s="95">
        <f>'SO101 - Chodník'!J33</f>
        <v>0</v>
      </c>
      <c r="AZ53" s="95">
        <f>'SO101 - Chodník'!F30</f>
        <v>0</v>
      </c>
      <c r="BA53" s="95">
        <f>'SO101 - Chodník'!F31</f>
        <v>0</v>
      </c>
      <c r="BB53" s="95">
        <f>'SO101 - Chodník'!F32</f>
        <v>0</v>
      </c>
      <c r="BC53" s="95">
        <f>'SO101 - Chodník'!F33</f>
        <v>0</v>
      </c>
      <c r="BD53" s="97">
        <f>'SO101 - Chodník'!F34</f>
        <v>0</v>
      </c>
      <c r="BT53" s="93" t="s">
        <v>26</v>
      </c>
      <c r="BV53" s="93" t="s">
        <v>82</v>
      </c>
      <c r="BW53" s="93" t="s">
        <v>92</v>
      </c>
      <c r="BX53" s="93" t="s">
        <v>7</v>
      </c>
      <c r="CL53" s="93" t="s">
        <v>93</v>
      </c>
      <c r="CM53" s="93" t="s">
        <v>89</v>
      </c>
    </row>
    <row r="54" spans="1:91" s="1" customFormat="1" ht="30" customHeight="1">
      <c r="B54" s="40"/>
      <c r="AR54" s="40"/>
    </row>
    <row r="55" spans="1:91" s="1" customFormat="1" ht="6.95" customHeight="1">
      <c r="B55" s="55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40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SO001 - Vedlejší a ostatn...'!C2" display="/"/>
    <hyperlink ref="A53" location="'SO101 - Chodník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8"/>
  <sheetViews>
    <sheetView showGridLines="0" tabSelected="1" workbookViewId="0">
      <pane ySplit="1" topLeftCell="A74" activePane="bottomLeft" state="frozen"/>
      <selection pane="bottomLeft" activeCell="F91" sqref="F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59" t="s">
        <v>95</v>
      </c>
      <c r="H1" s="359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89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Oprava chodníku v ul. U Rybníčka, Přelouč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101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23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28</v>
      </c>
      <c r="G12" s="41"/>
      <c r="H12" s="41"/>
      <c r="I12" s="106" t="s">
        <v>29</v>
      </c>
      <c r="J12" s="107" t="str">
        <f>'Rekapitulace stavby'!AN8</f>
        <v>20.7.2017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33</v>
      </c>
      <c r="E14" s="41"/>
      <c r="F14" s="41"/>
      <c r="G14" s="41"/>
      <c r="H14" s="41"/>
      <c r="I14" s="106" t="s">
        <v>34</v>
      </c>
      <c r="J14" s="34" t="s">
        <v>35</v>
      </c>
      <c r="K14" s="44"/>
    </row>
    <row r="15" spans="1:70" s="1" customFormat="1" ht="18" customHeight="1">
      <c r="B15" s="40"/>
      <c r="C15" s="41"/>
      <c r="D15" s="41"/>
      <c r="E15" s="34" t="s">
        <v>36</v>
      </c>
      <c r="F15" s="41"/>
      <c r="G15" s="41"/>
      <c r="H15" s="41"/>
      <c r="I15" s="106" t="s">
        <v>37</v>
      </c>
      <c r="J15" s="34" t="s">
        <v>38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39</v>
      </c>
      <c r="E17" s="41"/>
      <c r="F17" s="41"/>
      <c r="G17" s="41"/>
      <c r="H17" s="41"/>
      <c r="I17" s="106" t="s">
        <v>34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37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41</v>
      </c>
      <c r="E20" s="41"/>
      <c r="F20" s="41"/>
      <c r="G20" s="41"/>
      <c r="H20" s="41"/>
      <c r="I20" s="106" t="s">
        <v>34</v>
      </c>
      <c r="J20" s="34" t="s">
        <v>42</v>
      </c>
      <c r="K20" s="44"/>
    </row>
    <row r="21" spans="2:11" s="1" customFormat="1" ht="18" customHeight="1">
      <c r="B21" s="40"/>
      <c r="C21" s="41"/>
      <c r="D21" s="41"/>
      <c r="E21" s="34" t="s">
        <v>43</v>
      </c>
      <c r="F21" s="41"/>
      <c r="G21" s="41"/>
      <c r="H21" s="41"/>
      <c r="I21" s="106" t="s">
        <v>37</v>
      </c>
      <c r="J21" s="34" t="s">
        <v>44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46</v>
      </c>
      <c r="E27" s="41"/>
      <c r="F27" s="41"/>
      <c r="G27" s="41"/>
      <c r="H27" s="41"/>
      <c r="I27" s="105"/>
      <c r="J27" s="115">
        <f>ROUND(J78,2)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48</v>
      </c>
      <c r="G29" s="41"/>
      <c r="H29" s="41"/>
      <c r="I29" s="116" t="s">
        <v>47</v>
      </c>
      <c r="J29" s="45" t="s">
        <v>49</v>
      </c>
      <c r="K29" s="44"/>
    </row>
    <row r="30" spans="2:11" s="1" customFormat="1" ht="14.45" customHeight="1">
      <c r="B30" s="40"/>
      <c r="C30" s="41"/>
      <c r="D30" s="48" t="s">
        <v>50</v>
      </c>
      <c r="E30" s="48" t="s">
        <v>51</v>
      </c>
      <c r="F30" s="117">
        <f>ROUND(SUM(BE78:BE87), 2)</f>
        <v>0</v>
      </c>
      <c r="G30" s="41"/>
      <c r="H30" s="41"/>
      <c r="I30" s="118">
        <v>0.21</v>
      </c>
      <c r="J30" s="117">
        <f>ROUND(ROUND((SUM(BE78:BE87)),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52</v>
      </c>
      <c r="F31" s="117">
        <f>ROUND(SUM(BF78:BF87), 2)</f>
        <v>0</v>
      </c>
      <c r="G31" s="41"/>
      <c r="H31" s="41"/>
      <c r="I31" s="118">
        <v>0.15</v>
      </c>
      <c r="J31" s="117">
        <f>ROUND(ROUND((SUM(BF78:BF87)),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53</v>
      </c>
      <c r="F32" s="117">
        <f>ROUND(SUM(BG78:BG87),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54</v>
      </c>
      <c r="F33" s="117">
        <f>ROUND(SUM(BH78:BH87),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55</v>
      </c>
      <c r="F34" s="117">
        <f>ROUND(SUM(BI78:BI87),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56</v>
      </c>
      <c r="E36" s="70"/>
      <c r="F36" s="70"/>
      <c r="G36" s="121" t="s">
        <v>57</v>
      </c>
      <c r="H36" s="122" t="s">
        <v>58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Oprava chodníku v ul. U Rybníčka, Přelouč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SO001 - Vedlejší a ostatní náklady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chodník v ul. U Rybníčka</v>
      </c>
      <c r="G49" s="41"/>
      <c r="H49" s="41"/>
      <c r="I49" s="106" t="s">
        <v>29</v>
      </c>
      <c r="J49" s="107" t="str">
        <f>IF(J12="","",J12)</f>
        <v>20.7.2017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33</v>
      </c>
      <c r="D51" s="41"/>
      <c r="E51" s="41"/>
      <c r="F51" s="34" t="str">
        <f>E15</f>
        <v>Město Přelouč</v>
      </c>
      <c r="G51" s="41"/>
      <c r="H51" s="41"/>
      <c r="I51" s="106" t="s">
        <v>41</v>
      </c>
      <c r="J51" s="34" t="str">
        <f>E21</f>
        <v>VDI projekt s.r.o.</v>
      </c>
      <c r="K51" s="44"/>
    </row>
    <row r="52" spans="2:47" s="1" customFormat="1" ht="14.45" customHeight="1">
      <c r="B52" s="40"/>
      <c r="C52" s="36" t="s">
        <v>39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J78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107</v>
      </c>
      <c r="E57" s="137"/>
      <c r="F57" s="137"/>
      <c r="G57" s="137"/>
      <c r="H57" s="137"/>
      <c r="I57" s="138"/>
      <c r="J57" s="139">
        <f>J79</f>
        <v>0</v>
      </c>
      <c r="K57" s="140"/>
    </row>
    <row r="58" spans="2:47" s="7" customFormat="1" ht="24.95" customHeight="1">
      <c r="B58" s="134"/>
      <c r="C58" s="135"/>
      <c r="D58" s="136" t="s">
        <v>108</v>
      </c>
      <c r="E58" s="137"/>
      <c r="F58" s="137"/>
      <c r="G58" s="137"/>
      <c r="H58" s="137"/>
      <c r="I58" s="138"/>
      <c r="J58" s="139">
        <f>J86</f>
        <v>0</v>
      </c>
      <c r="K58" s="140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05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26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27"/>
      <c r="J64" s="59"/>
      <c r="K64" s="59"/>
      <c r="L64" s="40"/>
    </row>
    <row r="65" spans="2:65" s="1" customFormat="1" ht="36.950000000000003" customHeight="1">
      <c r="B65" s="40"/>
      <c r="C65" s="60" t="s">
        <v>109</v>
      </c>
      <c r="L65" s="40"/>
    </row>
    <row r="66" spans="2:65" s="1" customFormat="1" ht="6.95" customHeight="1">
      <c r="B66" s="40"/>
      <c r="L66" s="40"/>
    </row>
    <row r="67" spans="2:65" s="1" customFormat="1" ht="14.45" customHeight="1">
      <c r="B67" s="40"/>
      <c r="C67" s="62" t="s">
        <v>19</v>
      </c>
      <c r="L67" s="40"/>
    </row>
    <row r="68" spans="2:65" s="1" customFormat="1" ht="22.5" customHeight="1">
      <c r="B68" s="40"/>
      <c r="E68" s="356" t="str">
        <f>E7</f>
        <v>Oprava chodníku v ul. U Rybníčka, Přelouč</v>
      </c>
      <c r="F68" s="357"/>
      <c r="G68" s="357"/>
      <c r="H68" s="357"/>
      <c r="L68" s="40"/>
    </row>
    <row r="69" spans="2:65" s="1" customFormat="1" ht="14.45" customHeight="1">
      <c r="B69" s="40"/>
      <c r="C69" s="62" t="s">
        <v>100</v>
      </c>
      <c r="L69" s="40"/>
    </row>
    <row r="70" spans="2:65" s="1" customFormat="1" ht="23.25" customHeight="1">
      <c r="B70" s="40"/>
      <c r="E70" s="325" t="str">
        <f>E9</f>
        <v>SO001 - Vedlejší a ostatní náklady</v>
      </c>
      <c r="F70" s="358"/>
      <c r="G70" s="358"/>
      <c r="H70" s="358"/>
      <c r="L70" s="40"/>
    </row>
    <row r="71" spans="2:65" s="1" customFormat="1" ht="6.95" customHeight="1">
      <c r="B71" s="40"/>
      <c r="L71" s="40"/>
    </row>
    <row r="72" spans="2:65" s="1" customFormat="1" ht="18" customHeight="1">
      <c r="B72" s="40"/>
      <c r="C72" s="62" t="s">
        <v>27</v>
      </c>
      <c r="F72" s="141" t="str">
        <f>F12</f>
        <v>chodník v ul. U Rybníčka</v>
      </c>
      <c r="I72" s="142" t="s">
        <v>29</v>
      </c>
      <c r="J72" s="66" t="str">
        <f>IF(J12="","",J12)</f>
        <v>20.7.2017</v>
      </c>
      <c r="L72" s="40"/>
    </row>
    <row r="73" spans="2:65" s="1" customFormat="1" ht="6.95" customHeight="1">
      <c r="B73" s="40"/>
      <c r="L73" s="40"/>
    </row>
    <row r="74" spans="2:65" s="1" customFormat="1" ht="15">
      <c r="B74" s="40"/>
      <c r="C74" s="62" t="s">
        <v>33</v>
      </c>
      <c r="F74" s="141" t="str">
        <f>E15</f>
        <v>Město Přelouč</v>
      </c>
      <c r="I74" s="142" t="s">
        <v>41</v>
      </c>
      <c r="J74" s="141" t="str">
        <f>E21</f>
        <v>VDI projekt s.r.o.</v>
      </c>
      <c r="L74" s="40"/>
    </row>
    <row r="75" spans="2:65" s="1" customFormat="1" ht="14.45" customHeight="1">
      <c r="B75" s="40"/>
      <c r="C75" s="62" t="s">
        <v>39</v>
      </c>
      <c r="F75" s="141" t="str">
        <f>IF(E18="","",E18)</f>
        <v/>
      </c>
      <c r="L75" s="40"/>
    </row>
    <row r="76" spans="2:65" s="1" customFormat="1" ht="10.35" customHeight="1">
      <c r="B76" s="40"/>
      <c r="L76" s="40"/>
    </row>
    <row r="77" spans="2:65" s="8" customFormat="1" ht="29.25" customHeight="1">
      <c r="B77" s="143"/>
      <c r="C77" s="144" t="s">
        <v>110</v>
      </c>
      <c r="D77" s="145" t="s">
        <v>65</v>
      </c>
      <c r="E77" s="145" t="s">
        <v>61</v>
      </c>
      <c r="F77" s="145" t="s">
        <v>111</v>
      </c>
      <c r="G77" s="145" t="s">
        <v>112</v>
      </c>
      <c r="H77" s="145" t="s">
        <v>113</v>
      </c>
      <c r="I77" s="146" t="s">
        <v>114</v>
      </c>
      <c r="J77" s="145" t="s">
        <v>104</v>
      </c>
      <c r="K77" s="147" t="s">
        <v>115</v>
      </c>
      <c r="L77" s="143"/>
      <c r="M77" s="72" t="s">
        <v>116</v>
      </c>
      <c r="N77" s="73" t="s">
        <v>50</v>
      </c>
      <c r="O77" s="73" t="s">
        <v>117</v>
      </c>
      <c r="P77" s="73" t="s">
        <v>118</v>
      </c>
      <c r="Q77" s="73" t="s">
        <v>119</v>
      </c>
      <c r="R77" s="73" t="s">
        <v>120</v>
      </c>
      <c r="S77" s="73" t="s">
        <v>121</v>
      </c>
      <c r="T77" s="74" t="s">
        <v>122</v>
      </c>
    </row>
    <row r="78" spans="2:65" s="1" customFormat="1" ht="29.25" customHeight="1">
      <c r="B78" s="40"/>
      <c r="C78" s="76" t="s">
        <v>105</v>
      </c>
      <c r="J78" s="148">
        <f>BK78</f>
        <v>0</v>
      </c>
      <c r="L78" s="40"/>
      <c r="M78" s="75"/>
      <c r="N78" s="67"/>
      <c r="O78" s="67"/>
      <c r="P78" s="149">
        <f>P79+P86</f>
        <v>0</v>
      </c>
      <c r="Q78" s="67"/>
      <c r="R78" s="149">
        <f>R79+R86</f>
        <v>0</v>
      </c>
      <c r="S78" s="67"/>
      <c r="T78" s="150">
        <f>T79+T86</f>
        <v>0</v>
      </c>
      <c r="AT78" s="23" t="s">
        <v>79</v>
      </c>
      <c r="AU78" s="23" t="s">
        <v>106</v>
      </c>
      <c r="BK78" s="151">
        <f>BK79+BK86</f>
        <v>0</v>
      </c>
    </row>
    <row r="79" spans="2:65" s="9" customFormat="1" ht="37.35" customHeight="1">
      <c r="B79" s="152"/>
      <c r="D79" s="153" t="s">
        <v>79</v>
      </c>
      <c r="E79" s="154" t="s">
        <v>123</v>
      </c>
      <c r="F79" s="154" t="s">
        <v>124</v>
      </c>
      <c r="I79" s="155"/>
      <c r="J79" s="156">
        <f>BK79</f>
        <v>0</v>
      </c>
      <c r="L79" s="152"/>
      <c r="M79" s="157"/>
      <c r="N79" s="158"/>
      <c r="O79" s="158"/>
      <c r="P79" s="159">
        <f>SUM(P80:P85)</f>
        <v>0</v>
      </c>
      <c r="Q79" s="158"/>
      <c r="R79" s="159">
        <f>SUM(R80:R85)</f>
        <v>0</v>
      </c>
      <c r="S79" s="158"/>
      <c r="T79" s="160">
        <f>SUM(T80:T85)</f>
        <v>0</v>
      </c>
      <c r="AR79" s="161" t="s">
        <v>125</v>
      </c>
      <c r="AT79" s="162" t="s">
        <v>79</v>
      </c>
      <c r="AU79" s="162" t="s">
        <v>80</v>
      </c>
      <c r="AY79" s="161" t="s">
        <v>126</v>
      </c>
      <c r="BK79" s="163">
        <f>SUM(BK80:BK85)</f>
        <v>0</v>
      </c>
    </row>
    <row r="80" spans="2:65" s="1" customFormat="1" ht="22.5" customHeight="1">
      <c r="B80" s="164"/>
      <c r="C80" s="165" t="s">
        <v>26</v>
      </c>
      <c r="D80" s="165" t="s">
        <v>127</v>
      </c>
      <c r="E80" s="166" t="s">
        <v>128</v>
      </c>
      <c r="F80" s="167" t="s">
        <v>129</v>
      </c>
      <c r="G80" s="168" t="s">
        <v>130</v>
      </c>
      <c r="H80" s="169">
        <v>1</v>
      </c>
      <c r="I80" s="170"/>
      <c r="J80" s="171">
        <f>ROUND(I80*H80,2)</f>
        <v>0</v>
      </c>
      <c r="K80" s="167" t="s">
        <v>5</v>
      </c>
      <c r="L80" s="40"/>
      <c r="M80" s="172" t="s">
        <v>5</v>
      </c>
      <c r="N80" s="173" t="s">
        <v>51</v>
      </c>
      <c r="O80" s="41"/>
      <c r="P80" s="174">
        <f>O80*H80</f>
        <v>0</v>
      </c>
      <c r="Q80" s="174">
        <v>0</v>
      </c>
      <c r="R80" s="174">
        <f>Q80*H80</f>
        <v>0</v>
      </c>
      <c r="S80" s="174">
        <v>0</v>
      </c>
      <c r="T80" s="175">
        <f>S80*H80</f>
        <v>0</v>
      </c>
      <c r="AR80" s="23" t="s">
        <v>125</v>
      </c>
      <c r="AT80" s="23" t="s">
        <v>127</v>
      </c>
      <c r="AU80" s="23" t="s">
        <v>26</v>
      </c>
      <c r="AY80" s="23" t="s">
        <v>126</v>
      </c>
      <c r="BE80" s="176">
        <f>IF(N80="základní",J80,0)</f>
        <v>0</v>
      </c>
      <c r="BF80" s="176">
        <f>IF(N80="snížená",J80,0)</f>
        <v>0</v>
      </c>
      <c r="BG80" s="176">
        <f>IF(N80="zákl. přenesená",J80,0)</f>
        <v>0</v>
      </c>
      <c r="BH80" s="176">
        <f>IF(N80="sníž. přenesená",J80,0)</f>
        <v>0</v>
      </c>
      <c r="BI80" s="176">
        <f>IF(N80="nulová",J80,0)</f>
        <v>0</v>
      </c>
      <c r="BJ80" s="23" t="s">
        <v>26</v>
      </c>
      <c r="BK80" s="176">
        <f>ROUND(I80*H80,2)</f>
        <v>0</v>
      </c>
      <c r="BL80" s="23" t="s">
        <v>125</v>
      </c>
      <c r="BM80" s="23" t="s">
        <v>131</v>
      </c>
    </row>
    <row r="81" spans="2:65" s="1" customFormat="1" ht="31.5" customHeight="1">
      <c r="B81" s="164"/>
      <c r="C81" s="165" t="s">
        <v>89</v>
      </c>
      <c r="D81" s="165" t="s">
        <v>127</v>
      </c>
      <c r="E81" s="166" t="s">
        <v>132</v>
      </c>
      <c r="F81" s="167" t="s">
        <v>133</v>
      </c>
      <c r="G81" s="168" t="s">
        <v>130</v>
      </c>
      <c r="H81" s="169">
        <v>1</v>
      </c>
      <c r="I81" s="170"/>
      <c r="J81" s="171">
        <f>ROUND(I81*H81,2)</f>
        <v>0</v>
      </c>
      <c r="K81" s="167" t="s">
        <v>5</v>
      </c>
      <c r="L81" s="40"/>
      <c r="M81" s="172" t="s">
        <v>5</v>
      </c>
      <c r="N81" s="173" t="s">
        <v>51</v>
      </c>
      <c r="O81" s="41"/>
      <c r="P81" s="174">
        <f>O81*H81</f>
        <v>0</v>
      </c>
      <c r="Q81" s="174">
        <v>0</v>
      </c>
      <c r="R81" s="174">
        <f>Q81*H81</f>
        <v>0</v>
      </c>
      <c r="S81" s="174">
        <v>0</v>
      </c>
      <c r="T81" s="175">
        <f>S81*H81</f>
        <v>0</v>
      </c>
      <c r="AR81" s="23" t="s">
        <v>125</v>
      </c>
      <c r="AT81" s="23" t="s">
        <v>127</v>
      </c>
      <c r="AU81" s="23" t="s">
        <v>26</v>
      </c>
      <c r="AY81" s="23" t="s">
        <v>126</v>
      </c>
      <c r="BE81" s="176">
        <f>IF(N81="základní",J81,0)</f>
        <v>0</v>
      </c>
      <c r="BF81" s="176">
        <f>IF(N81="snížená",J81,0)</f>
        <v>0</v>
      </c>
      <c r="BG81" s="176">
        <f>IF(N81="zákl. přenesená",J81,0)</f>
        <v>0</v>
      </c>
      <c r="BH81" s="176">
        <f>IF(N81="sníž. přenesená",J81,0)</f>
        <v>0</v>
      </c>
      <c r="BI81" s="176">
        <f>IF(N81="nulová",J81,0)</f>
        <v>0</v>
      </c>
      <c r="BJ81" s="23" t="s">
        <v>26</v>
      </c>
      <c r="BK81" s="176">
        <f>ROUND(I81*H81,2)</f>
        <v>0</v>
      </c>
      <c r="BL81" s="23" t="s">
        <v>125</v>
      </c>
      <c r="BM81" s="23" t="s">
        <v>134</v>
      </c>
    </row>
    <row r="82" spans="2:65" s="1" customFormat="1" ht="22.5" customHeight="1">
      <c r="B82" s="164"/>
      <c r="C82" s="165" t="s">
        <v>135</v>
      </c>
      <c r="D82" s="165" t="s">
        <v>127</v>
      </c>
      <c r="E82" s="166" t="s">
        <v>136</v>
      </c>
      <c r="F82" s="167" t="s">
        <v>137</v>
      </c>
      <c r="G82" s="168" t="s">
        <v>130</v>
      </c>
      <c r="H82" s="169">
        <v>1</v>
      </c>
      <c r="I82" s="170"/>
      <c r="J82" s="171">
        <f>ROUND(I82*H82,2)</f>
        <v>0</v>
      </c>
      <c r="K82" s="167" t="s">
        <v>5</v>
      </c>
      <c r="L82" s="40"/>
      <c r="M82" s="172" t="s">
        <v>5</v>
      </c>
      <c r="N82" s="173" t="s">
        <v>51</v>
      </c>
      <c r="O82" s="41"/>
      <c r="P82" s="174">
        <f>O82*H82</f>
        <v>0</v>
      </c>
      <c r="Q82" s="174">
        <v>0</v>
      </c>
      <c r="R82" s="174">
        <f>Q82*H82</f>
        <v>0</v>
      </c>
      <c r="S82" s="174">
        <v>0</v>
      </c>
      <c r="T82" s="175">
        <f>S82*H82</f>
        <v>0</v>
      </c>
      <c r="AR82" s="23" t="s">
        <v>125</v>
      </c>
      <c r="AT82" s="23" t="s">
        <v>127</v>
      </c>
      <c r="AU82" s="23" t="s">
        <v>26</v>
      </c>
      <c r="AY82" s="23" t="s">
        <v>126</v>
      </c>
      <c r="BE82" s="176">
        <f>IF(N82="základní",J82,0)</f>
        <v>0</v>
      </c>
      <c r="BF82" s="176">
        <f>IF(N82="snížená",J82,0)</f>
        <v>0</v>
      </c>
      <c r="BG82" s="176">
        <f>IF(N82="zákl. přenesená",J82,0)</f>
        <v>0</v>
      </c>
      <c r="BH82" s="176">
        <f>IF(N82="sníž. přenesená",J82,0)</f>
        <v>0</v>
      </c>
      <c r="BI82" s="176">
        <f>IF(N82="nulová",J82,0)</f>
        <v>0</v>
      </c>
      <c r="BJ82" s="23" t="s">
        <v>26</v>
      </c>
      <c r="BK82" s="176">
        <f>ROUND(I82*H82,2)</f>
        <v>0</v>
      </c>
      <c r="BL82" s="23" t="s">
        <v>125</v>
      </c>
      <c r="BM82" s="23" t="s">
        <v>138</v>
      </c>
    </row>
    <row r="83" spans="2:65" s="1" customFormat="1" ht="57" customHeight="1">
      <c r="B83" s="164"/>
      <c r="C83" s="165" t="s">
        <v>125</v>
      </c>
      <c r="D83" s="165" t="s">
        <v>127</v>
      </c>
      <c r="E83" s="166" t="s">
        <v>139</v>
      </c>
      <c r="F83" s="167" t="s">
        <v>140</v>
      </c>
      <c r="G83" s="168" t="s">
        <v>130</v>
      </c>
      <c r="H83" s="169">
        <v>1</v>
      </c>
      <c r="I83" s="170"/>
      <c r="J83" s="171">
        <f>ROUND(I83*H83,2)</f>
        <v>0</v>
      </c>
      <c r="K83" s="167" t="s">
        <v>5</v>
      </c>
      <c r="L83" s="40"/>
      <c r="M83" s="172" t="s">
        <v>5</v>
      </c>
      <c r="N83" s="173" t="s">
        <v>51</v>
      </c>
      <c r="O83" s="41"/>
      <c r="P83" s="174">
        <f>O83*H83</f>
        <v>0</v>
      </c>
      <c r="Q83" s="174">
        <v>0</v>
      </c>
      <c r="R83" s="174">
        <f>Q83*H83</f>
        <v>0</v>
      </c>
      <c r="S83" s="174">
        <v>0</v>
      </c>
      <c r="T83" s="175">
        <f>S83*H83</f>
        <v>0</v>
      </c>
      <c r="AR83" s="23" t="s">
        <v>125</v>
      </c>
      <c r="AT83" s="23" t="s">
        <v>127</v>
      </c>
      <c r="AU83" s="23" t="s">
        <v>26</v>
      </c>
      <c r="AY83" s="23" t="s">
        <v>126</v>
      </c>
      <c r="BE83" s="176">
        <f>IF(N83="základní",J83,0)</f>
        <v>0</v>
      </c>
      <c r="BF83" s="176">
        <f>IF(N83="snížená",J83,0)</f>
        <v>0</v>
      </c>
      <c r="BG83" s="176">
        <f>IF(N83="zákl. přenesená",J83,0)</f>
        <v>0</v>
      </c>
      <c r="BH83" s="176">
        <f>IF(N83="sníž. přenesená",J83,0)</f>
        <v>0</v>
      </c>
      <c r="BI83" s="176">
        <f>IF(N83="nulová",J83,0)</f>
        <v>0</v>
      </c>
      <c r="BJ83" s="23" t="s">
        <v>26</v>
      </c>
      <c r="BK83" s="176">
        <f>ROUND(I83*H83,2)</f>
        <v>0</v>
      </c>
      <c r="BL83" s="23" t="s">
        <v>125</v>
      </c>
      <c r="BM83" s="23" t="s">
        <v>141</v>
      </c>
    </row>
    <row r="84" spans="2:65" s="10" customFormat="1" ht="27">
      <c r="B84" s="177"/>
      <c r="D84" s="178" t="s">
        <v>142</v>
      </c>
      <c r="E84" s="179" t="s">
        <v>5</v>
      </c>
      <c r="F84" s="180" t="s">
        <v>143</v>
      </c>
      <c r="H84" s="181">
        <v>1</v>
      </c>
      <c r="I84" s="182"/>
      <c r="L84" s="177"/>
      <c r="M84" s="183"/>
      <c r="N84" s="184"/>
      <c r="O84" s="184"/>
      <c r="P84" s="184"/>
      <c r="Q84" s="184"/>
      <c r="R84" s="184"/>
      <c r="S84" s="184"/>
      <c r="T84" s="185"/>
      <c r="AT84" s="186" t="s">
        <v>142</v>
      </c>
      <c r="AU84" s="186" t="s">
        <v>26</v>
      </c>
      <c r="AV84" s="10" t="s">
        <v>89</v>
      </c>
      <c r="AW84" s="10" t="s">
        <v>144</v>
      </c>
      <c r="AX84" s="10" t="s">
        <v>26</v>
      </c>
      <c r="AY84" s="186" t="s">
        <v>126</v>
      </c>
    </row>
    <row r="85" spans="2:65" s="1" customFormat="1" ht="22.5" customHeight="1">
      <c r="B85" s="164"/>
      <c r="C85" s="165" t="s">
        <v>145</v>
      </c>
      <c r="D85" s="165" t="s">
        <v>127</v>
      </c>
      <c r="E85" s="166" t="s">
        <v>146</v>
      </c>
      <c r="F85" s="167" t="s">
        <v>147</v>
      </c>
      <c r="G85" s="168" t="s">
        <v>130</v>
      </c>
      <c r="H85" s="169">
        <v>1</v>
      </c>
      <c r="I85" s="170"/>
      <c r="J85" s="171">
        <f>ROUND(I85*H85,2)</f>
        <v>0</v>
      </c>
      <c r="K85" s="167" t="s">
        <v>5</v>
      </c>
      <c r="L85" s="40"/>
      <c r="M85" s="172" t="s">
        <v>5</v>
      </c>
      <c r="N85" s="173" t="s">
        <v>51</v>
      </c>
      <c r="O85" s="41"/>
      <c r="P85" s="174">
        <f>O85*H85</f>
        <v>0</v>
      </c>
      <c r="Q85" s="174">
        <v>0</v>
      </c>
      <c r="R85" s="174">
        <f>Q85*H85</f>
        <v>0</v>
      </c>
      <c r="S85" s="174">
        <v>0</v>
      </c>
      <c r="T85" s="175">
        <f>S85*H85</f>
        <v>0</v>
      </c>
      <c r="AR85" s="23" t="s">
        <v>125</v>
      </c>
      <c r="AT85" s="23" t="s">
        <v>127</v>
      </c>
      <c r="AU85" s="23" t="s">
        <v>26</v>
      </c>
      <c r="AY85" s="23" t="s">
        <v>126</v>
      </c>
      <c r="BE85" s="176">
        <f>IF(N85="základní",J85,0)</f>
        <v>0</v>
      </c>
      <c r="BF85" s="176">
        <f>IF(N85="snížená",J85,0)</f>
        <v>0</v>
      </c>
      <c r="BG85" s="176">
        <f>IF(N85="zákl. přenesená",J85,0)</f>
        <v>0</v>
      </c>
      <c r="BH85" s="176">
        <f>IF(N85="sníž. přenesená",J85,0)</f>
        <v>0</v>
      </c>
      <c r="BI85" s="176">
        <f>IF(N85="nulová",J85,0)</f>
        <v>0</v>
      </c>
      <c r="BJ85" s="23" t="s">
        <v>26</v>
      </c>
      <c r="BK85" s="176">
        <f>ROUND(I85*H85,2)</f>
        <v>0</v>
      </c>
      <c r="BL85" s="23" t="s">
        <v>125</v>
      </c>
      <c r="BM85" s="23" t="s">
        <v>148</v>
      </c>
    </row>
    <row r="86" spans="2:65" s="9" customFormat="1" ht="37.35" customHeight="1">
      <c r="B86" s="152"/>
      <c r="D86" s="153" t="s">
        <v>79</v>
      </c>
      <c r="E86" s="154" t="s">
        <v>149</v>
      </c>
      <c r="F86" s="154" t="s">
        <v>150</v>
      </c>
      <c r="I86" s="155"/>
      <c r="J86" s="156">
        <f>BK86</f>
        <v>0</v>
      </c>
      <c r="L86" s="152"/>
      <c r="M86" s="157"/>
      <c r="N86" s="158"/>
      <c r="O86" s="158"/>
      <c r="P86" s="159">
        <f>P87</f>
        <v>0</v>
      </c>
      <c r="Q86" s="158"/>
      <c r="R86" s="159">
        <f>R87</f>
        <v>0</v>
      </c>
      <c r="S86" s="158"/>
      <c r="T86" s="160">
        <f>T87</f>
        <v>0</v>
      </c>
      <c r="AR86" s="161" t="s">
        <v>125</v>
      </c>
      <c r="AT86" s="162" t="s">
        <v>79</v>
      </c>
      <c r="AU86" s="162" t="s">
        <v>80</v>
      </c>
      <c r="AY86" s="161" t="s">
        <v>126</v>
      </c>
      <c r="BK86" s="163">
        <f>BK87</f>
        <v>0</v>
      </c>
    </row>
    <row r="87" spans="2:65" s="1" customFormat="1" ht="29.25" customHeight="1">
      <c r="B87" s="164"/>
      <c r="C87" s="165" t="s">
        <v>151</v>
      </c>
      <c r="D87" s="165" t="s">
        <v>127</v>
      </c>
      <c r="E87" s="166" t="s">
        <v>152</v>
      </c>
      <c r="F87" s="167" t="s">
        <v>840</v>
      </c>
      <c r="G87" s="168" t="s">
        <v>130</v>
      </c>
      <c r="H87" s="169">
        <v>1</v>
      </c>
      <c r="I87" s="170"/>
      <c r="J87" s="171">
        <f>ROUND(I87*H87,2)</f>
        <v>0</v>
      </c>
      <c r="K87" s="167" t="s">
        <v>5</v>
      </c>
      <c r="L87" s="40"/>
      <c r="M87" s="172" t="s">
        <v>5</v>
      </c>
      <c r="N87" s="187" t="s">
        <v>51</v>
      </c>
      <c r="O87" s="188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AR87" s="23" t="s">
        <v>125</v>
      </c>
      <c r="AT87" s="23" t="s">
        <v>127</v>
      </c>
      <c r="AU87" s="23" t="s">
        <v>26</v>
      </c>
      <c r="AY87" s="23" t="s">
        <v>126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23" t="s">
        <v>26</v>
      </c>
      <c r="BK87" s="176">
        <f>ROUND(I87*H87,2)</f>
        <v>0</v>
      </c>
      <c r="BL87" s="23" t="s">
        <v>125</v>
      </c>
      <c r="BM87" s="23" t="s">
        <v>153</v>
      </c>
    </row>
    <row r="88" spans="2:65" s="1" customFormat="1" ht="6.95" customHeight="1">
      <c r="B88" s="55"/>
      <c r="C88" s="56"/>
      <c r="D88" s="56"/>
      <c r="E88" s="56"/>
      <c r="F88" s="56"/>
      <c r="G88" s="56"/>
      <c r="H88" s="56"/>
      <c r="I88" s="126"/>
      <c r="J88" s="56"/>
      <c r="K88" s="56"/>
      <c r="L88" s="40"/>
    </row>
  </sheetData>
  <autoFilter ref="C77:K8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1"/>
  <sheetViews>
    <sheetView showGridLines="0" workbookViewId="0">
      <pane ySplit="1" topLeftCell="A2" activePane="bottomLeft" state="frozen"/>
      <selection pane="bottomLeft" activeCell="F414" sqref="F4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94</v>
      </c>
      <c r="G1" s="359" t="s">
        <v>95</v>
      </c>
      <c r="H1" s="359"/>
      <c r="I1" s="102"/>
      <c r="J1" s="101" t="s">
        <v>96</v>
      </c>
      <c r="K1" s="100" t="s">
        <v>97</v>
      </c>
      <c r="L1" s="101" t="s">
        <v>98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89</v>
      </c>
    </row>
    <row r="4" spans="1:70" ht="36.950000000000003" customHeight="1">
      <c r="B4" s="27"/>
      <c r="C4" s="28"/>
      <c r="D4" s="29" t="s">
        <v>99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Oprava chodníku v ul. U Rybníčka, Přelouč</v>
      </c>
      <c r="F7" s="361"/>
      <c r="G7" s="361"/>
      <c r="H7" s="361"/>
      <c r="I7" s="104"/>
      <c r="J7" s="28"/>
      <c r="K7" s="30"/>
    </row>
    <row r="8" spans="1:70" s="1" customFormat="1" ht="15">
      <c r="B8" s="40"/>
      <c r="C8" s="41"/>
      <c r="D8" s="36" t="s">
        <v>100</v>
      </c>
      <c r="E8" s="41"/>
      <c r="F8" s="41"/>
      <c r="G8" s="41"/>
      <c r="H8" s="41"/>
      <c r="I8" s="105"/>
      <c r="J8" s="41"/>
      <c r="K8" s="44"/>
    </row>
    <row r="9" spans="1:70" s="1" customFormat="1" ht="36.950000000000003" customHeight="1">
      <c r="B9" s="40"/>
      <c r="C9" s="41"/>
      <c r="D9" s="41"/>
      <c r="E9" s="362" t="s">
        <v>154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5" customHeight="1">
      <c r="B11" s="40"/>
      <c r="C11" s="41"/>
      <c r="D11" s="36" t="s">
        <v>22</v>
      </c>
      <c r="E11" s="41"/>
      <c r="F11" s="34" t="s">
        <v>93</v>
      </c>
      <c r="G11" s="41"/>
      <c r="H11" s="41"/>
      <c r="I11" s="106" t="s">
        <v>24</v>
      </c>
      <c r="J11" s="34" t="s">
        <v>25</v>
      </c>
      <c r="K11" s="44"/>
    </row>
    <row r="12" spans="1:70" s="1" customFormat="1" ht="14.45" customHeight="1">
      <c r="B12" s="40"/>
      <c r="C12" s="41"/>
      <c r="D12" s="36" t="s">
        <v>27</v>
      </c>
      <c r="E12" s="41"/>
      <c r="F12" s="34" t="s">
        <v>28</v>
      </c>
      <c r="G12" s="41"/>
      <c r="H12" s="41"/>
      <c r="I12" s="106" t="s">
        <v>29</v>
      </c>
      <c r="J12" s="107" t="str">
        <f>'Rekapitulace stavby'!AN8</f>
        <v>20.7.2017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5" customHeight="1">
      <c r="B14" s="40"/>
      <c r="C14" s="41"/>
      <c r="D14" s="36" t="s">
        <v>33</v>
      </c>
      <c r="E14" s="41"/>
      <c r="F14" s="41"/>
      <c r="G14" s="41"/>
      <c r="H14" s="41"/>
      <c r="I14" s="106" t="s">
        <v>34</v>
      </c>
      <c r="J14" s="34" t="s">
        <v>35</v>
      </c>
      <c r="K14" s="44"/>
    </row>
    <row r="15" spans="1:70" s="1" customFormat="1" ht="18" customHeight="1">
      <c r="B15" s="40"/>
      <c r="C15" s="41"/>
      <c r="D15" s="41"/>
      <c r="E15" s="34" t="s">
        <v>36</v>
      </c>
      <c r="F15" s="41"/>
      <c r="G15" s="41"/>
      <c r="H15" s="41"/>
      <c r="I15" s="106" t="s">
        <v>37</v>
      </c>
      <c r="J15" s="34" t="s">
        <v>155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5" customHeight="1">
      <c r="B17" s="40"/>
      <c r="C17" s="41"/>
      <c r="D17" s="36" t="s">
        <v>39</v>
      </c>
      <c r="E17" s="41"/>
      <c r="F17" s="41"/>
      <c r="G17" s="41"/>
      <c r="H17" s="41"/>
      <c r="I17" s="106" t="s">
        <v>34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6" t="s">
        <v>37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5" customHeight="1">
      <c r="B20" s="40"/>
      <c r="C20" s="41"/>
      <c r="D20" s="36" t="s">
        <v>41</v>
      </c>
      <c r="E20" s="41"/>
      <c r="F20" s="41"/>
      <c r="G20" s="41"/>
      <c r="H20" s="41"/>
      <c r="I20" s="106" t="s">
        <v>34</v>
      </c>
      <c r="J20" s="34" t="s">
        <v>42</v>
      </c>
      <c r="K20" s="44"/>
    </row>
    <row r="21" spans="2:11" s="1" customFormat="1" ht="18" customHeight="1">
      <c r="B21" s="40"/>
      <c r="C21" s="41"/>
      <c r="D21" s="41"/>
      <c r="E21" s="34" t="s">
        <v>43</v>
      </c>
      <c r="F21" s="41"/>
      <c r="G21" s="41"/>
      <c r="H21" s="41"/>
      <c r="I21" s="106" t="s">
        <v>37</v>
      </c>
      <c r="J21" s="34" t="s">
        <v>44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5" customHeight="1">
      <c r="B23" s="40"/>
      <c r="C23" s="41"/>
      <c r="D23" s="36" t="s">
        <v>45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46</v>
      </c>
      <c r="E27" s="41"/>
      <c r="F27" s="41"/>
      <c r="G27" s="41"/>
      <c r="H27" s="41"/>
      <c r="I27" s="105"/>
      <c r="J27" s="115">
        <f>ROUND(J88,2)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5" customHeight="1">
      <c r="B29" s="40"/>
      <c r="C29" s="41"/>
      <c r="D29" s="41"/>
      <c r="E29" s="41"/>
      <c r="F29" s="45" t="s">
        <v>48</v>
      </c>
      <c r="G29" s="41"/>
      <c r="H29" s="41"/>
      <c r="I29" s="116" t="s">
        <v>47</v>
      </c>
      <c r="J29" s="45" t="s">
        <v>49</v>
      </c>
      <c r="K29" s="44"/>
    </row>
    <row r="30" spans="2:11" s="1" customFormat="1" ht="14.45" customHeight="1">
      <c r="B30" s="40"/>
      <c r="C30" s="41"/>
      <c r="D30" s="48" t="s">
        <v>50</v>
      </c>
      <c r="E30" s="48" t="s">
        <v>51</v>
      </c>
      <c r="F30" s="117">
        <f>ROUND(SUM(BE88:BE420), 2)</f>
        <v>0</v>
      </c>
      <c r="G30" s="41"/>
      <c r="H30" s="41"/>
      <c r="I30" s="118">
        <v>0.21</v>
      </c>
      <c r="J30" s="117">
        <f>ROUND(ROUND((SUM(BE88:BE420)),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52</v>
      </c>
      <c r="F31" s="117">
        <f>ROUND(SUM(BF88:BF420), 2)</f>
        <v>0</v>
      </c>
      <c r="G31" s="41"/>
      <c r="H31" s="41"/>
      <c r="I31" s="118">
        <v>0.15</v>
      </c>
      <c r="J31" s="117">
        <f>ROUND(ROUND((SUM(BF88:BF420)),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53</v>
      </c>
      <c r="F32" s="117">
        <f>ROUND(SUM(BG88:BG420),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54</v>
      </c>
      <c r="F33" s="117">
        <f>ROUND(SUM(BH88:BH420),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55</v>
      </c>
      <c r="F34" s="117">
        <f>ROUND(SUM(BI88:BI420),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56</v>
      </c>
      <c r="E36" s="70"/>
      <c r="F36" s="70"/>
      <c r="G36" s="121" t="s">
        <v>57</v>
      </c>
      <c r="H36" s="122" t="s">
        <v>58</v>
      </c>
      <c r="I36" s="123"/>
      <c r="J36" s="124">
        <f>SUM(J27:J34)</f>
        <v>0</v>
      </c>
      <c r="K36" s="125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50000000000003" customHeight="1">
      <c r="B42" s="40"/>
      <c r="C42" s="29" t="s">
        <v>102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Oprava chodníku v ul. U Rybníčka, Přelouč</v>
      </c>
      <c r="F45" s="361"/>
      <c r="G45" s="361"/>
      <c r="H45" s="361"/>
      <c r="I45" s="105"/>
      <c r="J45" s="41"/>
      <c r="K45" s="44"/>
    </row>
    <row r="46" spans="2:11" s="1" customFormat="1" ht="14.45" customHeight="1">
      <c r="B46" s="40"/>
      <c r="C46" s="36" t="s">
        <v>100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SO101 - Chodník</v>
      </c>
      <c r="F47" s="363"/>
      <c r="G47" s="363"/>
      <c r="H47" s="363"/>
      <c r="I47" s="105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27</v>
      </c>
      <c r="D49" s="41"/>
      <c r="E49" s="41"/>
      <c r="F49" s="34" t="str">
        <f>F12</f>
        <v>chodník v ul. U Rybníčka</v>
      </c>
      <c r="G49" s="41"/>
      <c r="H49" s="41"/>
      <c r="I49" s="106" t="s">
        <v>29</v>
      </c>
      <c r="J49" s="107" t="str">
        <f>IF(J12="","",J12)</f>
        <v>20.7.2017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5">
      <c r="B51" s="40"/>
      <c r="C51" s="36" t="s">
        <v>33</v>
      </c>
      <c r="D51" s="41"/>
      <c r="E51" s="41"/>
      <c r="F51" s="34" t="str">
        <f>E15</f>
        <v>Město Přelouč</v>
      </c>
      <c r="G51" s="41"/>
      <c r="H51" s="41"/>
      <c r="I51" s="106" t="s">
        <v>41</v>
      </c>
      <c r="J51" s="34" t="str">
        <f>E21</f>
        <v>VDI projekt s.r.o.</v>
      </c>
      <c r="K51" s="44"/>
    </row>
    <row r="52" spans="2:47" s="1" customFormat="1" ht="14.45" customHeight="1">
      <c r="B52" s="40"/>
      <c r="C52" s="36" t="s">
        <v>39</v>
      </c>
      <c r="D52" s="41"/>
      <c r="E52" s="41"/>
      <c r="F52" s="34" t="str">
        <f>IF(E18="","",E18)</f>
        <v/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103</v>
      </c>
      <c r="D54" s="119"/>
      <c r="E54" s="119"/>
      <c r="F54" s="119"/>
      <c r="G54" s="119"/>
      <c r="H54" s="119"/>
      <c r="I54" s="130"/>
      <c r="J54" s="131" t="s">
        <v>104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105</v>
      </c>
      <c r="D56" s="41"/>
      <c r="E56" s="41"/>
      <c r="F56" s="41"/>
      <c r="G56" s="41"/>
      <c r="H56" s="41"/>
      <c r="I56" s="105"/>
      <c r="J56" s="115">
        <f>J88</f>
        <v>0</v>
      </c>
      <c r="K56" s="44"/>
      <c r="AU56" s="23" t="s">
        <v>106</v>
      </c>
    </row>
    <row r="57" spans="2:47" s="7" customFormat="1" ht="24.95" customHeight="1">
      <c r="B57" s="134"/>
      <c r="C57" s="135"/>
      <c r="D57" s="136" t="s">
        <v>156</v>
      </c>
      <c r="E57" s="137"/>
      <c r="F57" s="137"/>
      <c r="G57" s="137"/>
      <c r="H57" s="137"/>
      <c r="I57" s="138"/>
      <c r="J57" s="139">
        <f>J89</f>
        <v>0</v>
      </c>
      <c r="K57" s="140"/>
    </row>
    <row r="58" spans="2:47" s="11" customFormat="1" ht="19.899999999999999" customHeight="1">
      <c r="B58" s="191"/>
      <c r="C58" s="192"/>
      <c r="D58" s="193" t="s">
        <v>157</v>
      </c>
      <c r="E58" s="194"/>
      <c r="F58" s="194"/>
      <c r="G58" s="194"/>
      <c r="H58" s="194"/>
      <c r="I58" s="195"/>
      <c r="J58" s="196">
        <f>J90</f>
        <v>0</v>
      </c>
      <c r="K58" s="197"/>
    </row>
    <row r="59" spans="2:47" s="11" customFormat="1" ht="19.899999999999999" customHeight="1">
      <c r="B59" s="191"/>
      <c r="C59" s="192"/>
      <c r="D59" s="193" t="s">
        <v>158</v>
      </c>
      <c r="E59" s="194"/>
      <c r="F59" s="194"/>
      <c r="G59" s="194"/>
      <c r="H59" s="194"/>
      <c r="I59" s="195"/>
      <c r="J59" s="196">
        <f>J195</f>
        <v>0</v>
      </c>
      <c r="K59" s="197"/>
    </row>
    <row r="60" spans="2:47" s="11" customFormat="1" ht="19.899999999999999" customHeight="1">
      <c r="B60" s="191"/>
      <c r="C60" s="192"/>
      <c r="D60" s="193" t="s">
        <v>159</v>
      </c>
      <c r="E60" s="194"/>
      <c r="F60" s="194"/>
      <c r="G60" s="194"/>
      <c r="H60" s="194"/>
      <c r="I60" s="195"/>
      <c r="J60" s="196">
        <f>J203</f>
        <v>0</v>
      </c>
      <c r="K60" s="197"/>
    </row>
    <row r="61" spans="2:47" s="11" customFormat="1" ht="19.899999999999999" customHeight="1">
      <c r="B61" s="191"/>
      <c r="C61" s="192"/>
      <c r="D61" s="193" t="s">
        <v>160</v>
      </c>
      <c r="E61" s="194"/>
      <c r="F61" s="194"/>
      <c r="G61" s="194"/>
      <c r="H61" s="194"/>
      <c r="I61" s="195"/>
      <c r="J61" s="196">
        <f>J207</f>
        <v>0</v>
      </c>
      <c r="K61" s="197"/>
    </row>
    <row r="62" spans="2:47" s="11" customFormat="1" ht="19.899999999999999" customHeight="1">
      <c r="B62" s="191"/>
      <c r="C62" s="192"/>
      <c r="D62" s="193" t="s">
        <v>161</v>
      </c>
      <c r="E62" s="194"/>
      <c r="F62" s="194"/>
      <c r="G62" s="194"/>
      <c r="H62" s="194"/>
      <c r="I62" s="195"/>
      <c r="J62" s="196">
        <f>J211</f>
        <v>0</v>
      </c>
      <c r="K62" s="197"/>
    </row>
    <row r="63" spans="2:47" s="11" customFormat="1" ht="19.899999999999999" customHeight="1">
      <c r="B63" s="191"/>
      <c r="C63" s="192"/>
      <c r="D63" s="193" t="s">
        <v>162</v>
      </c>
      <c r="E63" s="194"/>
      <c r="F63" s="194"/>
      <c r="G63" s="194"/>
      <c r="H63" s="194"/>
      <c r="I63" s="195"/>
      <c r="J63" s="196">
        <f>J268</f>
        <v>0</v>
      </c>
      <c r="K63" s="197"/>
    </row>
    <row r="64" spans="2:47" s="11" customFormat="1" ht="19.899999999999999" customHeight="1">
      <c r="B64" s="191"/>
      <c r="C64" s="192"/>
      <c r="D64" s="193" t="s">
        <v>163</v>
      </c>
      <c r="E64" s="194"/>
      <c r="F64" s="194"/>
      <c r="G64" s="194"/>
      <c r="H64" s="194"/>
      <c r="I64" s="195"/>
      <c r="J64" s="196">
        <f>J318</f>
        <v>0</v>
      </c>
      <c r="K64" s="197"/>
    </row>
    <row r="65" spans="2:12" s="11" customFormat="1" ht="19.899999999999999" customHeight="1">
      <c r="B65" s="191"/>
      <c r="C65" s="192"/>
      <c r="D65" s="193" t="s">
        <v>164</v>
      </c>
      <c r="E65" s="194"/>
      <c r="F65" s="194"/>
      <c r="G65" s="194"/>
      <c r="H65" s="194"/>
      <c r="I65" s="195"/>
      <c r="J65" s="196">
        <f>J382</f>
        <v>0</v>
      </c>
      <c r="K65" s="197"/>
    </row>
    <row r="66" spans="2:12" s="11" customFormat="1" ht="19.899999999999999" customHeight="1">
      <c r="B66" s="191"/>
      <c r="C66" s="192"/>
      <c r="D66" s="193" t="s">
        <v>165</v>
      </c>
      <c r="E66" s="194"/>
      <c r="F66" s="194"/>
      <c r="G66" s="194"/>
      <c r="H66" s="194"/>
      <c r="I66" s="195"/>
      <c r="J66" s="196">
        <f>J411</f>
        <v>0</v>
      </c>
      <c r="K66" s="197"/>
    </row>
    <row r="67" spans="2:12" s="7" customFormat="1" ht="24.95" customHeight="1">
      <c r="B67" s="134"/>
      <c r="C67" s="135"/>
      <c r="D67" s="136" t="s">
        <v>166</v>
      </c>
      <c r="E67" s="137"/>
      <c r="F67" s="137"/>
      <c r="G67" s="137"/>
      <c r="H67" s="137"/>
      <c r="I67" s="138"/>
      <c r="J67" s="139">
        <f>J413</f>
        <v>0</v>
      </c>
      <c r="K67" s="140"/>
    </row>
    <row r="68" spans="2:12" s="11" customFormat="1" ht="19.899999999999999" customHeight="1">
      <c r="B68" s="191"/>
      <c r="C68" s="192"/>
      <c r="D68" s="193" t="s">
        <v>167</v>
      </c>
      <c r="E68" s="194"/>
      <c r="F68" s="194"/>
      <c r="G68" s="194"/>
      <c r="H68" s="194"/>
      <c r="I68" s="195"/>
      <c r="J68" s="196">
        <f>J414</f>
        <v>0</v>
      </c>
      <c r="K68" s="197"/>
    </row>
    <row r="69" spans="2:12" s="1" customFormat="1" ht="21.75" customHeight="1">
      <c r="B69" s="40"/>
      <c r="C69" s="41"/>
      <c r="D69" s="41"/>
      <c r="E69" s="41"/>
      <c r="F69" s="41"/>
      <c r="G69" s="41"/>
      <c r="H69" s="41"/>
      <c r="I69" s="105"/>
      <c r="J69" s="41"/>
      <c r="K69" s="44"/>
    </row>
    <row r="70" spans="2:12" s="1" customFormat="1" ht="6.95" customHeight="1">
      <c r="B70" s="55"/>
      <c r="C70" s="56"/>
      <c r="D70" s="56"/>
      <c r="E70" s="56"/>
      <c r="F70" s="56"/>
      <c r="G70" s="56"/>
      <c r="H70" s="56"/>
      <c r="I70" s="126"/>
      <c r="J70" s="56"/>
      <c r="K70" s="57"/>
    </row>
    <row r="74" spans="2:12" s="1" customFormat="1" ht="6.95" customHeight="1">
      <c r="B74" s="58"/>
      <c r="C74" s="59"/>
      <c r="D74" s="59"/>
      <c r="E74" s="59"/>
      <c r="F74" s="59"/>
      <c r="G74" s="59"/>
      <c r="H74" s="59"/>
      <c r="I74" s="127"/>
      <c r="J74" s="59"/>
      <c r="K74" s="59"/>
      <c r="L74" s="40"/>
    </row>
    <row r="75" spans="2:12" s="1" customFormat="1" ht="36.950000000000003" customHeight="1">
      <c r="B75" s="40"/>
      <c r="C75" s="60" t="s">
        <v>109</v>
      </c>
      <c r="L75" s="40"/>
    </row>
    <row r="76" spans="2:12" s="1" customFormat="1" ht="6.95" customHeight="1">
      <c r="B76" s="40"/>
      <c r="L76" s="40"/>
    </row>
    <row r="77" spans="2:12" s="1" customFormat="1" ht="14.45" customHeight="1">
      <c r="B77" s="40"/>
      <c r="C77" s="62" t="s">
        <v>19</v>
      </c>
      <c r="L77" s="40"/>
    </row>
    <row r="78" spans="2:12" s="1" customFormat="1" ht="22.5" customHeight="1">
      <c r="B78" s="40"/>
      <c r="E78" s="356" t="str">
        <f>E7</f>
        <v>Oprava chodníku v ul. U Rybníčka, Přelouč</v>
      </c>
      <c r="F78" s="357"/>
      <c r="G78" s="357"/>
      <c r="H78" s="357"/>
      <c r="L78" s="40"/>
    </row>
    <row r="79" spans="2:12" s="1" customFormat="1" ht="14.45" customHeight="1">
      <c r="B79" s="40"/>
      <c r="C79" s="62" t="s">
        <v>100</v>
      </c>
      <c r="L79" s="40"/>
    </row>
    <row r="80" spans="2:12" s="1" customFormat="1" ht="23.25" customHeight="1">
      <c r="B80" s="40"/>
      <c r="E80" s="325" t="str">
        <f>E9</f>
        <v>SO101 - Chodník</v>
      </c>
      <c r="F80" s="358"/>
      <c r="G80" s="358"/>
      <c r="H80" s="358"/>
      <c r="L80" s="40"/>
    </row>
    <row r="81" spans="2:65" s="1" customFormat="1" ht="6.95" customHeight="1">
      <c r="B81" s="40"/>
      <c r="L81" s="40"/>
    </row>
    <row r="82" spans="2:65" s="1" customFormat="1" ht="18" customHeight="1">
      <c r="B82" s="40"/>
      <c r="C82" s="62" t="s">
        <v>27</v>
      </c>
      <c r="F82" s="141" t="str">
        <f>F12</f>
        <v>chodník v ul. U Rybníčka</v>
      </c>
      <c r="I82" s="142" t="s">
        <v>29</v>
      </c>
      <c r="J82" s="66" t="str">
        <f>IF(J12="","",J12)</f>
        <v>20.7.2017</v>
      </c>
      <c r="L82" s="40"/>
    </row>
    <row r="83" spans="2:65" s="1" customFormat="1" ht="6.95" customHeight="1">
      <c r="B83" s="40"/>
      <c r="L83" s="40"/>
    </row>
    <row r="84" spans="2:65" s="1" customFormat="1" ht="15">
      <c r="B84" s="40"/>
      <c r="C84" s="62" t="s">
        <v>33</v>
      </c>
      <c r="F84" s="141" t="str">
        <f>E15</f>
        <v>Město Přelouč</v>
      </c>
      <c r="I84" s="142" t="s">
        <v>41</v>
      </c>
      <c r="J84" s="141" t="str">
        <f>E21</f>
        <v>VDI projekt s.r.o.</v>
      </c>
      <c r="L84" s="40"/>
    </row>
    <row r="85" spans="2:65" s="1" customFormat="1" ht="14.45" customHeight="1">
      <c r="B85" s="40"/>
      <c r="C85" s="62" t="s">
        <v>39</v>
      </c>
      <c r="F85" s="141" t="str">
        <f>IF(E18="","",E18)</f>
        <v/>
      </c>
      <c r="L85" s="40"/>
    </row>
    <row r="86" spans="2:65" s="1" customFormat="1" ht="10.35" customHeight="1">
      <c r="B86" s="40"/>
      <c r="L86" s="40"/>
    </row>
    <row r="87" spans="2:65" s="8" customFormat="1" ht="29.25" customHeight="1">
      <c r="B87" s="143"/>
      <c r="C87" s="144" t="s">
        <v>110</v>
      </c>
      <c r="D87" s="145" t="s">
        <v>65</v>
      </c>
      <c r="E87" s="145" t="s">
        <v>61</v>
      </c>
      <c r="F87" s="145" t="s">
        <v>111</v>
      </c>
      <c r="G87" s="145" t="s">
        <v>112</v>
      </c>
      <c r="H87" s="145" t="s">
        <v>113</v>
      </c>
      <c r="I87" s="146" t="s">
        <v>114</v>
      </c>
      <c r="J87" s="145" t="s">
        <v>104</v>
      </c>
      <c r="K87" s="147" t="s">
        <v>115</v>
      </c>
      <c r="L87" s="143"/>
      <c r="M87" s="72" t="s">
        <v>116</v>
      </c>
      <c r="N87" s="73" t="s">
        <v>50</v>
      </c>
      <c r="O87" s="73" t="s">
        <v>117</v>
      </c>
      <c r="P87" s="73" t="s">
        <v>118</v>
      </c>
      <c r="Q87" s="73" t="s">
        <v>119</v>
      </c>
      <c r="R87" s="73" t="s">
        <v>120</v>
      </c>
      <c r="S87" s="73" t="s">
        <v>121</v>
      </c>
      <c r="T87" s="74" t="s">
        <v>122</v>
      </c>
    </row>
    <row r="88" spans="2:65" s="1" customFormat="1" ht="29.25" customHeight="1">
      <c r="B88" s="40"/>
      <c r="C88" s="76" t="s">
        <v>105</v>
      </c>
      <c r="J88" s="148">
        <f>BK88</f>
        <v>0</v>
      </c>
      <c r="L88" s="40"/>
      <c r="M88" s="75"/>
      <c r="N88" s="67"/>
      <c r="O88" s="67"/>
      <c r="P88" s="149">
        <f>P89+P413</f>
        <v>0</v>
      </c>
      <c r="Q88" s="67"/>
      <c r="R88" s="149">
        <f>R89+R413</f>
        <v>82.027680542399992</v>
      </c>
      <c r="S88" s="67"/>
      <c r="T88" s="150">
        <f>T89+T413</f>
        <v>110.77850000000001</v>
      </c>
      <c r="AT88" s="23" t="s">
        <v>79</v>
      </c>
      <c r="AU88" s="23" t="s">
        <v>106</v>
      </c>
      <c r="BK88" s="151">
        <f>BK89+BK413</f>
        <v>0</v>
      </c>
    </row>
    <row r="89" spans="2:65" s="9" customFormat="1" ht="37.35" customHeight="1">
      <c r="B89" s="152"/>
      <c r="D89" s="161" t="s">
        <v>79</v>
      </c>
      <c r="E89" s="198" t="s">
        <v>168</v>
      </c>
      <c r="F89" s="198" t="s">
        <v>169</v>
      </c>
      <c r="I89" s="155"/>
      <c r="J89" s="199">
        <f>BK89</f>
        <v>0</v>
      </c>
      <c r="L89" s="152"/>
      <c r="M89" s="157"/>
      <c r="N89" s="158"/>
      <c r="O89" s="158"/>
      <c r="P89" s="159">
        <f>P90+P195+P203+P207+P211+P268+P318+P382+P411</f>
        <v>0</v>
      </c>
      <c r="Q89" s="158"/>
      <c r="R89" s="159">
        <f>R90+R195+R203+R207+R211+R268+R318+R382+R411</f>
        <v>82.000752542399994</v>
      </c>
      <c r="S89" s="158"/>
      <c r="T89" s="160">
        <f>T90+T195+T203+T207+T211+T268+T318+T382+T411</f>
        <v>110.77850000000001</v>
      </c>
      <c r="AR89" s="161" t="s">
        <v>26</v>
      </c>
      <c r="AT89" s="162" t="s">
        <v>79</v>
      </c>
      <c r="AU89" s="162" t="s">
        <v>80</v>
      </c>
      <c r="AY89" s="161" t="s">
        <v>126</v>
      </c>
      <c r="BK89" s="163">
        <f>BK90+BK195+BK203+BK207+BK211+BK268+BK318+BK382+BK411</f>
        <v>0</v>
      </c>
    </row>
    <row r="90" spans="2:65" s="9" customFormat="1" ht="19.899999999999999" customHeight="1">
      <c r="B90" s="152"/>
      <c r="D90" s="153" t="s">
        <v>79</v>
      </c>
      <c r="E90" s="200" t="s">
        <v>26</v>
      </c>
      <c r="F90" s="200" t="s">
        <v>170</v>
      </c>
      <c r="I90" s="155"/>
      <c r="J90" s="201">
        <f>BK90</f>
        <v>0</v>
      </c>
      <c r="L90" s="152"/>
      <c r="M90" s="157"/>
      <c r="N90" s="158"/>
      <c r="O90" s="158"/>
      <c r="P90" s="159">
        <f>SUM(P91:P194)</f>
        <v>0</v>
      </c>
      <c r="Q90" s="158"/>
      <c r="R90" s="159">
        <f>SUM(R91:R194)</f>
        <v>19.131129999999999</v>
      </c>
      <c r="S90" s="158"/>
      <c r="T90" s="160">
        <f>SUM(T91:T194)</f>
        <v>108.49650000000001</v>
      </c>
      <c r="AR90" s="161" t="s">
        <v>26</v>
      </c>
      <c r="AT90" s="162" t="s">
        <v>79</v>
      </c>
      <c r="AU90" s="162" t="s">
        <v>26</v>
      </c>
      <c r="AY90" s="161" t="s">
        <v>126</v>
      </c>
      <c r="BK90" s="163">
        <f>SUM(BK91:BK194)</f>
        <v>0</v>
      </c>
    </row>
    <row r="91" spans="2:65" s="1" customFormat="1" ht="31.5" customHeight="1">
      <c r="B91" s="164"/>
      <c r="C91" s="165" t="s">
        <v>26</v>
      </c>
      <c r="D91" s="165" t="s">
        <v>127</v>
      </c>
      <c r="E91" s="166" t="s">
        <v>171</v>
      </c>
      <c r="F91" s="167" t="s">
        <v>172</v>
      </c>
      <c r="G91" s="168" t="s">
        <v>173</v>
      </c>
      <c r="H91" s="169">
        <v>8</v>
      </c>
      <c r="I91" s="170"/>
      <c r="J91" s="171">
        <f>ROUND(I91*H91,2)</f>
        <v>0</v>
      </c>
      <c r="K91" s="167" t="s">
        <v>174</v>
      </c>
      <c r="L91" s="40"/>
      <c r="M91" s="172" t="s">
        <v>5</v>
      </c>
      <c r="N91" s="173" t="s">
        <v>51</v>
      </c>
      <c r="O91" s="41"/>
      <c r="P91" s="174">
        <f>O91*H91</f>
        <v>0</v>
      </c>
      <c r="Q91" s="174">
        <v>0</v>
      </c>
      <c r="R91" s="174">
        <f>Q91*H91</f>
        <v>0</v>
      </c>
      <c r="S91" s="174">
        <v>0</v>
      </c>
      <c r="T91" s="175">
        <f>S91*H91</f>
        <v>0</v>
      </c>
      <c r="AR91" s="23" t="s">
        <v>125</v>
      </c>
      <c r="AT91" s="23" t="s">
        <v>127</v>
      </c>
      <c r="AU91" s="23" t="s">
        <v>89</v>
      </c>
      <c r="AY91" s="23" t="s">
        <v>126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23" t="s">
        <v>26</v>
      </c>
      <c r="BK91" s="176">
        <f>ROUND(I91*H91,2)</f>
        <v>0</v>
      </c>
      <c r="BL91" s="23" t="s">
        <v>125</v>
      </c>
      <c r="BM91" s="23" t="s">
        <v>175</v>
      </c>
    </row>
    <row r="92" spans="2:65" s="10" customFormat="1">
      <c r="B92" s="177"/>
      <c r="D92" s="202" t="s">
        <v>142</v>
      </c>
      <c r="E92" s="186" t="s">
        <v>5</v>
      </c>
      <c r="F92" s="203" t="s">
        <v>176</v>
      </c>
      <c r="H92" s="204">
        <v>8</v>
      </c>
      <c r="I92" s="182"/>
      <c r="L92" s="177"/>
      <c r="M92" s="183"/>
      <c r="N92" s="184"/>
      <c r="O92" s="184"/>
      <c r="P92" s="184"/>
      <c r="Q92" s="184"/>
      <c r="R92" s="184"/>
      <c r="S92" s="184"/>
      <c r="T92" s="185"/>
      <c r="AT92" s="186" t="s">
        <v>142</v>
      </c>
      <c r="AU92" s="186" t="s">
        <v>89</v>
      </c>
      <c r="AV92" s="10" t="s">
        <v>89</v>
      </c>
      <c r="AW92" s="10" t="s">
        <v>144</v>
      </c>
      <c r="AX92" s="10" t="s">
        <v>80</v>
      </c>
      <c r="AY92" s="186" t="s">
        <v>126</v>
      </c>
    </row>
    <row r="93" spans="2:65" s="12" customFormat="1">
      <c r="B93" s="205"/>
      <c r="D93" s="178" t="s">
        <v>142</v>
      </c>
      <c r="E93" s="206" t="s">
        <v>5</v>
      </c>
      <c r="F93" s="207" t="s">
        <v>177</v>
      </c>
      <c r="H93" s="208">
        <v>8</v>
      </c>
      <c r="I93" s="209"/>
      <c r="L93" s="205"/>
      <c r="M93" s="210"/>
      <c r="N93" s="211"/>
      <c r="O93" s="211"/>
      <c r="P93" s="211"/>
      <c r="Q93" s="211"/>
      <c r="R93" s="211"/>
      <c r="S93" s="211"/>
      <c r="T93" s="212"/>
      <c r="AT93" s="213" t="s">
        <v>142</v>
      </c>
      <c r="AU93" s="213" t="s">
        <v>89</v>
      </c>
      <c r="AV93" s="12" t="s">
        <v>125</v>
      </c>
      <c r="AW93" s="12" t="s">
        <v>144</v>
      </c>
      <c r="AX93" s="12" t="s">
        <v>26</v>
      </c>
      <c r="AY93" s="213" t="s">
        <v>126</v>
      </c>
    </row>
    <row r="94" spans="2:65" s="1" customFormat="1" ht="57" customHeight="1">
      <c r="B94" s="164"/>
      <c r="C94" s="165" t="s">
        <v>89</v>
      </c>
      <c r="D94" s="165" t="s">
        <v>127</v>
      </c>
      <c r="E94" s="166" t="s">
        <v>178</v>
      </c>
      <c r="F94" s="167" t="s">
        <v>179</v>
      </c>
      <c r="G94" s="168" t="s">
        <v>173</v>
      </c>
      <c r="H94" s="169">
        <v>126.6</v>
      </c>
      <c r="I94" s="170"/>
      <c r="J94" s="171">
        <f>ROUND(I94*H94,2)</f>
        <v>0</v>
      </c>
      <c r="K94" s="167" t="s">
        <v>174</v>
      </c>
      <c r="L94" s="40"/>
      <c r="M94" s="172" t="s">
        <v>5</v>
      </c>
      <c r="N94" s="173" t="s">
        <v>51</v>
      </c>
      <c r="O94" s="41"/>
      <c r="P94" s="174">
        <f>O94*H94</f>
        <v>0</v>
      </c>
      <c r="Q94" s="174">
        <v>0</v>
      </c>
      <c r="R94" s="174">
        <f>Q94*H94</f>
        <v>0</v>
      </c>
      <c r="S94" s="174">
        <v>0.255</v>
      </c>
      <c r="T94" s="175">
        <f>S94*H94</f>
        <v>32.283000000000001</v>
      </c>
      <c r="AR94" s="23" t="s">
        <v>125</v>
      </c>
      <c r="AT94" s="23" t="s">
        <v>127</v>
      </c>
      <c r="AU94" s="23" t="s">
        <v>89</v>
      </c>
      <c r="AY94" s="23" t="s">
        <v>126</v>
      </c>
      <c r="BE94" s="176">
        <f>IF(N94="základní",J94,0)</f>
        <v>0</v>
      </c>
      <c r="BF94" s="176">
        <f>IF(N94="snížená",J94,0)</f>
        <v>0</v>
      </c>
      <c r="BG94" s="176">
        <f>IF(N94="zákl. přenesená",J94,0)</f>
        <v>0</v>
      </c>
      <c r="BH94" s="176">
        <f>IF(N94="sníž. přenesená",J94,0)</f>
        <v>0</v>
      </c>
      <c r="BI94" s="176">
        <f>IF(N94="nulová",J94,0)</f>
        <v>0</v>
      </c>
      <c r="BJ94" s="23" t="s">
        <v>26</v>
      </c>
      <c r="BK94" s="176">
        <f>ROUND(I94*H94,2)</f>
        <v>0</v>
      </c>
      <c r="BL94" s="23" t="s">
        <v>125</v>
      </c>
      <c r="BM94" s="23" t="s">
        <v>180</v>
      </c>
    </row>
    <row r="95" spans="2:65" s="13" customFormat="1">
      <c r="B95" s="214"/>
      <c r="D95" s="202" t="s">
        <v>142</v>
      </c>
      <c r="E95" s="215" t="s">
        <v>5</v>
      </c>
      <c r="F95" s="216" t="s">
        <v>181</v>
      </c>
      <c r="H95" s="217" t="s">
        <v>5</v>
      </c>
      <c r="I95" s="218"/>
      <c r="L95" s="214"/>
      <c r="M95" s="219"/>
      <c r="N95" s="220"/>
      <c r="O95" s="220"/>
      <c r="P95" s="220"/>
      <c r="Q95" s="220"/>
      <c r="R95" s="220"/>
      <c r="S95" s="220"/>
      <c r="T95" s="221"/>
      <c r="AT95" s="217" t="s">
        <v>142</v>
      </c>
      <c r="AU95" s="217" t="s">
        <v>89</v>
      </c>
      <c r="AV95" s="13" t="s">
        <v>26</v>
      </c>
      <c r="AW95" s="13" t="s">
        <v>144</v>
      </c>
      <c r="AX95" s="13" t="s">
        <v>80</v>
      </c>
      <c r="AY95" s="217" t="s">
        <v>126</v>
      </c>
    </row>
    <row r="96" spans="2:65" s="10" customFormat="1">
      <c r="B96" s="177"/>
      <c r="D96" s="202" t="s">
        <v>142</v>
      </c>
      <c r="E96" s="186" t="s">
        <v>5</v>
      </c>
      <c r="F96" s="203" t="s">
        <v>182</v>
      </c>
      <c r="H96" s="204">
        <v>126.6</v>
      </c>
      <c r="I96" s="182"/>
      <c r="L96" s="177"/>
      <c r="M96" s="183"/>
      <c r="N96" s="184"/>
      <c r="O96" s="184"/>
      <c r="P96" s="184"/>
      <c r="Q96" s="184"/>
      <c r="R96" s="184"/>
      <c r="S96" s="184"/>
      <c r="T96" s="185"/>
      <c r="AT96" s="186" t="s">
        <v>142</v>
      </c>
      <c r="AU96" s="186" t="s">
        <v>89</v>
      </c>
      <c r="AV96" s="10" t="s">
        <v>89</v>
      </c>
      <c r="AW96" s="10" t="s">
        <v>144</v>
      </c>
      <c r="AX96" s="10" t="s">
        <v>80</v>
      </c>
      <c r="AY96" s="186" t="s">
        <v>126</v>
      </c>
    </row>
    <row r="97" spans="2:65" s="12" customFormat="1">
      <c r="B97" s="205"/>
      <c r="D97" s="178" t="s">
        <v>142</v>
      </c>
      <c r="E97" s="206" t="s">
        <v>5</v>
      </c>
      <c r="F97" s="207" t="s">
        <v>177</v>
      </c>
      <c r="H97" s="208">
        <v>126.6</v>
      </c>
      <c r="I97" s="209"/>
      <c r="L97" s="205"/>
      <c r="M97" s="210"/>
      <c r="N97" s="211"/>
      <c r="O97" s="211"/>
      <c r="P97" s="211"/>
      <c r="Q97" s="211"/>
      <c r="R97" s="211"/>
      <c r="S97" s="211"/>
      <c r="T97" s="212"/>
      <c r="AT97" s="213" t="s">
        <v>142</v>
      </c>
      <c r="AU97" s="213" t="s">
        <v>89</v>
      </c>
      <c r="AV97" s="12" t="s">
        <v>125</v>
      </c>
      <c r="AW97" s="12" t="s">
        <v>144</v>
      </c>
      <c r="AX97" s="12" t="s">
        <v>26</v>
      </c>
      <c r="AY97" s="213" t="s">
        <v>126</v>
      </c>
    </row>
    <row r="98" spans="2:65" s="1" customFormat="1" ht="44.25" customHeight="1">
      <c r="B98" s="164"/>
      <c r="C98" s="165" t="s">
        <v>135</v>
      </c>
      <c r="D98" s="165" t="s">
        <v>127</v>
      </c>
      <c r="E98" s="166" t="s">
        <v>183</v>
      </c>
      <c r="F98" s="167" t="s">
        <v>184</v>
      </c>
      <c r="G98" s="168" t="s">
        <v>173</v>
      </c>
      <c r="H98" s="169">
        <v>12.6</v>
      </c>
      <c r="I98" s="170"/>
      <c r="J98" s="171">
        <f>ROUND(I98*H98,2)</f>
        <v>0</v>
      </c>
      <c r="K98" s="167" t="s">
        <v>174</v>
      </c>
      <c r="L98" s="40"/>
      <c r="M98" s="172" t="s">
        <v>5</v>
      </c>
      <c r="N98" s="173" t="s">
        <v>51</v>
      </c>
      <c r="O98" s="41"/>
      <c r="P98" s="174">
        <f>O98*H98</f>
        <v>0</v>
      </c>
      <c r="Q98" s="174">
        <v>0</v>
      </c>
      <c r="R98" s="174">
        <f>Q98*H98</f>
        <v>0</v>
      </c>
      <c r="S98" s="174">
        <v>0.5</v>
      </c>
      <c r="T98" s="175">
        <f>S98*H98</f>
        <v>6.3</v>
      </c>
      <c r="AR98" s="23" t="s">
        <v>125</v>
      </c>
      <c r="AT98" s="23" t="s">
        <v>127</v>
      </c>
      <c r="AU98" s="23" t="s">
        <v>89</v>
      </c>
      <c r="AY98" s="23" t="s">
        <v>126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23" t="s">
        <v>26</v>
      </c>
      <c r="BK98" s="176">
        <f>ROUND(I98*H98,2)</f>
        <v>0</v>
      </c>
      <c r="BL98" s="23" t="s">
        <v>125</v>
      </c>
      <c r="BM98" s="23" t="s">
        <v>185</v>
      </c>
    </row>
    <row r="99" spans="2:65" s="10" customFormat="1">
      <c r="B99" s="177"/>
      <c r="D99" s="202" t="s">
        <v>142</v>
      </c>
      <c r="E99" s="186" t="s">
        <v>5</v>
      </c>
      <c r="F99" s="203" t="s">
        <v>186</v>
      </c>
      <c r="H99" s="204">
        <v>6.6</v>
      </c>
      <c r="I99" s="182"/>
      <c r="L99" s="177"/>
      <c r="M99" s="183"/>
      <c r="N99" s="184"/>
      <c r="O99" s="184"/>
      <c r="P99" s="184"/>
      <c r="Q99" s="184"/>
      <c r="R99" s="184"/>
      <c r="S99" s="184"/>
      <c r="T99" s="185"/>
      <c r="AT99" s="186" t="s">
        <v>142</v>
      </c>
      <c r="AU99" s="186" t="s">
        <v>89</v>
      </c>
      <c r="AV99" s="10" t="s">
        <v>89</v>
      </c>
      <c r="AW99" s="10" t="s">
        <v>144</v>
      </c>
      <c r="AX99" s="10" t="s">
        <v>80</v>
      </c>
      <c r="AY99" s="186" t="s">
        <v>126</v>
      </c>
    </row>
    <row r="100" spans="2:65" s="10" customFormat="1">
      <c r="B100" s="177"/>
      <c r="D100" s="202" t="s">
        <v>142</v>
      </c>
      <c r="E100" s="186" t="s">
        <v>5</v>
      </c>
      <c r="F100" s="203" t="s">
        <v>187</v>
      </c>
      <c r="H100" s="204">
        <v>6</v>
      </c>
      <c r="I100" s="182"/>
      <c r="L100" s="177"/>
      <c r="M100" s="183"/>
      <c r="N100" s="184"/>
      <c r="O100" s="184"/>
      <c r="P100" s="184"/>
      <c r="Q100" s="184"/>
      <c r="R100" s="184"/>
      <c r="S100" s="184"/>
      <c r="T100" s="185"/>
      <c r="AT100" s="186" t="s">
        <v>142</v>
      </c>
      <c r="AU100" s="186" t="s">
        <v>89</v>
      </c>
      <c r="AV100" s="10" t="s">
        <v>89</v>
      </c>
      <c r="AW100" s="10" t="s">
        <v>144</v>
      </c>
      <c r="AX100" s="10" t="s">
        <v>80</v>
      </c>
      <c r="AY100" s="186" t="s">
        <v>126</v>
      </c>
    </row>
    <row r="101" spans="2:65" s="12" customFormat="1">
      <c r="B101" s="205"/>
      <c r="D101" s="178" t="s">
        <v>142</v>
      </c>
      <c r="E101" s="206" t="s">
        <v>5</v>
      </c>
      <c r="F101" s="207" t="s">
        <v>177</v>
      </c>
      <c r="H101" s="208">
        <v>12.6</v>
      </c>
      <c r="I101" s="209"/>
      <c r="L101" s="205"/>
      <c r="M101" s="210"/>
      <c r="N101" s="211"/>
      <c r="O101" s="211"/>
      <c r="P101" s="211"/>
      <c r="Q101" s="211"/>
      <c r="R101" s="211"/>
      <c r="S101" s="211"/>
      <c r="T101" s="212"/>
      <c r="AT101" s="213" t="s">
        <v>142</v>
      </c>
      <c r="AU101" s="213" t="s">
        <v>89</v>
      </c>
      <c r="AV101" s="12" t="s">
        <v>125</v>
      </c>
      <c r="AW101" s="12" t="s">
        <v>144</v>
      </c>
      <c r="AX101" s="12" t="s">
        <v>26</v>
      </c>
      <c r="AY101" s="213" t="s">
        <v>126</v>
      </c>
    </row>
    <row r="102" spans="2:65" s="1" customFormat="1" ht="44.25" customHeight="1">
      <c r="B102" s="164"/>
      <c r="C102" s="165" t="s">
        <v>125</v>
      </c>
      <c r="D102" s="165" t="s">
        <v>127</v>
      </c>
      <c r="E102" s="166" t="s">
        <v>188</v>
      </c>
      <c r="F102" s="167" t="s">
        <v>189</v>
      </c>
      <c r="G102" s="168" t="s">
        <v>173</v>
      </c>
      <c r="H102" s="169">
        <v>120</v>
      </c>
      <c r="I102" s="170"/>
      <c r="J102" s="171">
        <f>ROUND(I102*H102,2)</f>
        <v>0</v>
      </c>
      <c r="K102" s="167" t="s">
        <v>174</v>
      </c>
      <c r="L102" s="40"/>
      <c r="M102" s="172" t="s">
        <v>5</v>
      </c>
      <c r="N102" s="173" t="s">
        <v>51</v>
      </c>
      <c r="O102" s="41"/>
      <c r="P102" s="174">
        <f>O102*H102</f>
        <v>0</v>
      </c>
      <c r="Q102" s="174">
        <v>0</v>
      </c>
      <c r="R102" s="174">
        <f>Q102*H102</f>
        <v>0</v>
      </c>
      <c r="S102" s="174">
        <v>0.23499999999999999</v>
      </c>
      <c r="T102" s="175">
        <f>S102*H102</f>
        <v>28.2</v>
      </c>
      <c r="AR102" s="23" t="s">
        <v>125</v>
      </c>
      <c r="AT102" s="23" t="s">
        <v>127</v>
      </c>
      <c r="AU102" s="23" t="s">
        <v>89</v>
      </c>
      <c r="AY102" s="23" t="s">
        <v>126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23" t="s">
        <v>26</v>
      </c>
      <c r="BK102" s="176">
        <f>ROUND(I102*H102,2)</f>
        <v>0</v>
      </c>
      <c r="BL102" s="23" t="s">
        <v>125</v>
      </c>
      <c r="BM102" s="23" t="s">
        <v>190</v>
      </c>
    </row>
    <row r="103" spans="2:65" s="13" customFormat="1">
      <c r="B103" s="214"/>
      <c r="D103" s="202" t="s">
        <v>142</v>
      </c>
      <c r="E103" s="215" t="s">
        <v>5</v>
      </c>
      <c r="F103" s="216" t="s">
        <v>181</v>
      </c>
      <c r="H103" s="217" t="s">
        <v>5</v>
      </c>
      <c r="I103" s="218"/>
      <c r="L103" s="214"/>
      <c r="M103" s="219"/>
      <c r="N103" s="220"/>
      <c r="O103" s="220"/>
      <c r="P103" s="220"/>
      <c r="Q103" s="220"/>
      <c r="R103" s="220"/>
      <c r="S103" s="220"/>
      <c r="T103" s="221"/>
      <c r="AT103" s="217" t="s">
        <v>142</v>
      </c>
      <c r="AU103" s="217" t="s">
        <v>89</v>
      </c>
      <c r="AV103" s="13" t="s">
        <v>26</v>
      </c>
      <c r="AW103" s="13" t="s">
        <v>144</v>
      </c>
      <c r="AX103" s="13" t="s">
        <v>80</v>
      </c>
      <c r="AY103" s="217" t="s">
        <v>126</v>
      </c>
    </row>
    <row r="104" spans="2:65" s="10" customFormat="1">
      <c r="B104" s="177"/>
      <c r="D104" s="202" t="s">
        <v>142</v>
      </c>
      <c r="E104" s="186" t="s">
        <v>5</v>
      </c>
      <c r="F104" s="203" t="s">
        <v>191</v>
      </c>
      <c r="H104" s="204">
        <v>120</v>
      </c>
      <c r="I104" s="182"/>
      <c r="L104" s="177"/>
      <c r="M104" s="183"/>
      <c r="N104" s="184"/>
      <c r="O104" s="184"/>
      <c r="P104" s="184"/>
      <c r="Q104" s="184"/>
      <c r="R104" s="184"/>
      <c r="S104" s="184"/>
      <c r="T104" s="185"/>
      <c r="AT104" s="186" t="s">
        <v>142</v>
      </c>
      <c r="AU104" s="186" t="s">
        <v>89</v>
      </c>
      <c r="AV104" s="10" t="s">
        <v>89</v>
      </c>
      <c r="AW104" s="10" t="s">
        <v>144</v>
      </c>
      <c r="AX104" s="10" t="s">
        <v>80</v>
      </c>
      <c r="AY104" s="186" t="s">
        <v>126</v>
      </c>
    </row>
    <row r="105" spans="2:65" s="12" customFormat="1">
      <c r="B105" s="205"/>
      <c r="D105" s="178" t="s">
        <v>142</v>
      </c>
      <c r="E105" s="206" t="s">
        <v>5</v>
      </c>
      <c r="F105" s="207" t="s">
        <v>177</v>
      </c>
      <c r="H105" s="208">
        <v>120</v>
      </c>
      <c r="I105" s="209"/>
      <c r="L105" s="205"/>
      <c r="M105" s="210"/>
      <c r="N105" s="211"/>
      <c r="O105" s="211"/>
      <c r="P105" s="211"/>
      <c r="Q105" s="211"/>
      <c r="R105" s="211"/>
      <c r="S105" s="211"/>
      <c r="T105" s="212"/>
      <c r="AT105" s="213" t="s">
        <v>142</v>
      </c>
      <c r="AU105" s="213" t="s">
        <v>89</v>
      </c>
      <c r="AV105" s="12" t="s">
        <v>125</v>
      </c>
      <c r="AW105" s="12" t="s">
        <v>144</v>
      </c>
      <c r="AX105" s="12" t="s">
        <v>26</v>
      </c>
      <c r="AY105" s="213" t="s">
        <v>126</v>
      </c>
    </row>
    <row r="106" spans="2:65" s="1" customFormat="1" ht="31.5" customHeight="1">
      <c r="B106" s="164"/>
      <c r="C106" s="165" t="s">
        <v>145</v>
      </c>
      <c r="D106" s="165" t="s">
        <v>127</v>
      </c>
      <c r="E106" s="166" t="s">
        <v>192</v>
      </c>
      <c r="F106" s="167" t="s">
        <v>193</v>
      </c>
      <c r="G106" s="168" t="s">
        <v>173</v>
      </c>
      <c r="H106" s="169">
        <v>53.25</v>
      </c>
      <c r="I106" s="170"/>
      <c r="J106" s="171">
        <f>ROUND(I106*H106,2)</f>
        <v>0</v>
      </c>
      <c r="K106" s="167" t="s">
        <v>174</v>
      </c>
      <c r="L106" s="40"/>
      <c r="M106" s="172" t="s">
        <v>5</v>
      </c>
      <c r="N106" s="173" t="s">
        <v>51</v>
      </c>
      <c r="O106" s="41"/>
      <c r="P106" s="174">
        <f>O106*H106</f>
        <v>0</v>
      </c>
      <c r="Q106" s="174">
        <v>4.0000000000000003E-5</v>
      </c>
      <c r="R106" s="174">
        <f>Q106*H106</f>
        <v>2.1300000000000004E-3</v>
      </c>
      <c r="S106" s="174">
        <v>0.128</v>
      </c>
      <c r="T106" s="175">
        <f>S106*H106</f>
        <v>6.8159999999999998</v>
      </c>
      <c r="AR106" s="23" t="s">
        <v>125</v>
      </c>
      <c r="AT106" s="23" t="s">
        <v>127</v>
      </c>
      <c r="AU106" s="23" t="s">
        <v>89</v>
      </c>
      <c r="AY106" s="23" t="s">
        <v>126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23" t="s">
        <v>26</v>
      </c>
      <c r="BK106" s="176">
        <f>ROUND(I106*H106,2)</f>
        <v>0</v>
      </c>
      <c r="BL106" s="23" t="s">
        <v>125</v>
      </c>
      <c r="BM106" s="23" t="s">
        <v>194</v>
      </c>
    </row>
    <row r="107" spans="2:65" s="13" customFormat="1">
      <c r="B107" s="214"/>
      <c r="D107" s="202" t="s">
        <v>142</v>
      </c>
      <c r="E107" s="215" t="s">
        <v>5</v>
      </c>
      <c r="F107" s="216" t="s">
        <v>195</v>
      </c>
      <c r="H107" s="217" t="s">
        <v>5</v>
      </c>
      <c r="I107" s="218"/>
      <c r="L107" s="214"/>
      <c r="M107" s="219"/>
      <c r="N107" s="220"/>
      <c r="O107" s="220"/>
      <c r="P107" s="220"/>
      <c r="Q107" s="220"/>
      <c r="R107" s="220"/>
      <c r="S107" s="220"/>
      <c r="T107" s="221"/>
      <c r="AT107" s="217" t="s">
        <v>142</v>
      </c>
      <c r="AU107" s="217" t="s">
        <v>89</v>
      </c>
      <c r="AV107" s="13" t="s">
        <v>26</v>
      </c>
      <c r="AW107" s="13" t="s">
        <v>144</v>
      </c>
      <c r="AX107" s="13" t="s">
        <v>80</v>
      </c>
      <c r="AY107" s="217" t="s">
        <v>126</v>
      </c>
    </row>
    <row r="108" spans="2:65" s="10" customFormat="1">
      <c r="B108" s="177"/>
      <c r="D108" s="202" t="s">
        <v>142</v>
      </c>
      <c r="E108" s="186" t="s">
        <v>5</v>
      </c>
      <c r="F108" s="203" t="s">
        <v>196</v>
      </c>
      <c r="H108" s="204">
        <v>35.25</v>
      </c>
      <c r="I108" s="182"/>
      <c r="L108" s="177"/>
      <c r="M108" s="183"/>
      <c r="N108" s="184"/>
      <c r="O108" s="184"/>
      <c r="P108" s="184"/>
      <c r="Q108" s="184"/>
      <c r="R108" s="184"/>
      <c r="S108" s="184"/>
      <c r="T108" s="185"/>
      <c r="AT108" s="186" t="s">
        <v>142</v>
      </c>
      <c r="AU108" s="186" t="s">
        <v>89</v>
      </c>
      <c r="AV108" s="10" t="s">
        <v>89</v>
      </c>
      <c r="AW108" s="10" t="s">
        <v>144</v>
      </c>
      <c r="AX108" s="10" t="s">
        <v>80</v>
      </c>
      <c r="AY108" s="186" t="s">
        <v>126</v>
      </c>
    </row>
    <row r="109" spans="2:65" s="10" customFormat="1">
      <c r="B109" s="177"/>
      <c r="D109" s="202" t="s">
        <v>142</v>
      </c>
      <c r="E109" s="186" t="s">
        <v>5</v>
      </c>
      <c r="F109" s="203" t="s">
        <v>197</v>
      </c>
      <c r="H109" s="204">
        <v>18</v>
      </c>
      <c r="I109" s="182"/>
      <c r="L109" s="177"/>
      <c r="M109" s="183"/>
      <c r="N109" s="184"/>
      <c r="O109" s="184"/>
      <c r="P109" s="184"/>
      <c r="Q109" s="184"/>
      <c r="R109" s="184"/>
      <c r="S109" s="184"/>
      <c r="T109" s="185"/>
      <c r="AT109" s="186" t="s">
        <v>142</v>
      </c>
      <c r="AU109" s="186" t="s">
        <v>89</v>
      </c>
      <c r="AV109" s="10" t="s">
        <v>89</v>
      </c>
      <c r="AW109" s="10" t="s">
        <v>144</v>
      </c>
      <c r="AX109" s="10" t="s">
        <v>80</v>
      </c>
      <c r="AY109" s="186" t="s">
        <v>126</v>
      </c>
    </row>
    <row r="110" spans="2:65" s="12" customFormat="1">
      <c r="B110" s="205"/>
      <c r="D110" s="178" t="s">
        <v>142</v>
      </c>
      <c r="E110" s="206" t="s">
        <v>5</v>
      </c>
      <c r="F110" s="207" t="s">
        <v>177</v>
      </c>
      <c r="H110" s="208">
        <v>53.25</v>
      </c>
      <c r="I110" s="209"/>
      <c r="L110" s="205"/>
      <c r="M110" s="210"/>
      <c r="N110" s="211"/>
      <c r="O110" s="211"/>
      <c r="P110" s="211"/>
      <c r="Q110" s="211"/>
      <c r="R110" s="211"/>
      <c r="S110" s="211"/>
      <c r="T110" s="212"/>
      <c r="AT110" s="213" t="s">
        <v>142</v>
      </c>
      <c r="AU110" s="213" t="s">
        <v>89</v>
      </c>
      <c r="AV110" s="12" t="s">
        <v>125</v>
      </c>
      <c r="AW110" s="12" t="s">
        <v>144</v>
      </c>
      <c r="AX110" s="12" t="s">
        <v>26</v>
      </c>
      <c r="AY110" s="213" t="s">
        <v>126</v>
      </c>
    </row>
    <row r="111" spans="2:65" s="1" customFormat="1" ht="31.5" customHeight="1">
      <c r="B111" s="164"/>
      <c r="C111" s="165" t="s">
        <v>151</v>
      </c>
      <c r="D111" s="165" t="s">
        <v>127</v>
      </c>
      <c r="E111" s="166" t="s">
        <v>198</v>
      </c>
      <c r="F111" s="167" t="s">
        <v>199</v>
      </c>
      <c r="G111" s="168" t="s">
        <v>200</v>
      </c>
      <c r="H111" s="169">
        <v>70.5</v>
      </c>
      <c r="I111" s="170"/>
      <c r="J111" s="171">
        <f>ROUND(I111*H111,2)</f>
        <v>0</v>
      </c>
      <c r="K111" s="167" t="s">
        <v>174</v>
      </c>
      <c r="L111" s="40"/>
      <c r="M111" s="172" t="s">
        <v>5</v>
      </c>
      <c r="N111" s="173" t="s">
        <v>51</v>
      </c>
      <c r="O111" s="41"/>
      <c r="P111" s="174">
        <f>O111*H111</f>
        <v>0</v>
      </c>
      <c r="Q111" s="174">
        <v>0</v>
      </c>
      <c r="R111" s="174">
        <f>Q111*H111</f>
        <v>0</v>
      </c>
      <c r="S111" s="174">
        <v>0.28999999999999998</v>
      </c>
      <c r="T111" s="175">
        <f>S111*H111</f>
        <v>20.445</v>
      </c>
      <c r="AR111" s="23" t="s">
        <v>125</v>
      </c>
      <c r="AT111" s="23" t="s">
        <v>127</v>
      </c>
      <c r="AU111" s="23" t="s">
        <v>89</v>
      </c>
      <c r="AY111" s="23" t="s">
        <v>126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23" t="s">
        <v>26</v>
      </c>
      <c r="BK111" s="176">
        <f>ROUND(I111*H111,2)</f>
        <v>0</v>
      </c>
      <c r="BL111" s="23" t="s">
        <v>125</v>
      </c>
      <c r="BM111" s="23" t="s">
        <v>201</v>
      </c>
    </row>
    <row r="112" spans="2:65" s="13" customFormat="1">
      <c r="B112" s="214"/>
      <c r="D112" s="202" t="s">
        <v>142</v>
      </c>
      <c r="E112" s="215" t="s">
        <v>5</v>
      </c>
      <c r="F112" s="216" t="s">
        <v>202</v>
      </c>
      <c r="H112" s="217" t="s">
        <v>5</v>
      </c>
      <c r="I112" s="218"/>
      <c r="L112" s="214"/>
      <c r="M112" s="219"/>
      <c r="N112" s="220"/>
      <c r="O112" s="220"/>
      <c r="P112" s="220"/>
      <c r="Q112" s="220"/>
      <c r="R112" s="220"/>
      <c r="S112" s="220"/>
      <c r="T112" s="221"/>
      <c r="AT112" s="217" t="s">
        <v>142</v>
      </c>
      <c r="AU112" s="217" t="s">
        <v>89</v>
      </c>
      <c r="AV112" s="13" t="s">
        <v>26</v>
      </c>
      <c r="AW112" s="13" t="s">
        <v>144</v>
      </c>
      <c r="AX112" s="13" t="s">
        <v>80</v>
      </c>
      <c r="AY112" s="217" t="s">
        <v>126</v>
      </c>
    </row>
    <row r="113" spans="2:65" s="10" customFormat="1">
      <c r="B113" s="177"/>
      <c r="D113" s="202" t="s">
        <v>142</v>
      </c>
      <c r="E113" s="186" t="s">
        <v>5</v>
      </c>
      <c r="F113" s="203" t="s">
        <v>203</v>
      </c>
      <c r="H113" s="204">
        <v>70.5</v>
      </c>
      <c r="I113" s="182"/>
      <c r="L113" s="177"/>
      <c r="M113" s="183"/>
      <c r="N113" s="184"/>
      <c r="O113" s="184"/>
      <c r="P113" s="184"/>
      <c r="Q113" s="184"/>
      <c r="R113" s="184"/>
      <c r="S113" s="184"/>
      <c r="T113" s="185"/>
      <c r="AT113" s="186" t="s">
        <v>142</v>
      </c>
      <c r="AU113" s="186" t="s">
        <v>89</v>
      </c>
      <c r="AV113" s="10" t="s">
        <v>89</v>
      </c>
      <c r="AW113" s="10" t="s">
        <v>144</v>
      </c>
      <c r="AX113" s="10" t="s">
        <v>80</v>
      </c>
      <c r="AY113" s="186" t="s">
        <v>126</v>
      </c>
    </row>
    <row r="114" spans="2:65" s="12" customFormat="1">
      <c r="B114" s="205"/>
      <c r="D114" s="178" t="s">
        <v>142</v>
      </c>
      <c r="E114" s="206" t="s">
        <v>5</v>
      </c>
      <c r="F114" s="207" t="s">
        <v>177</v>
      </c>
      <c r="H114" s="208">
        <v>70.5</v>
      </c>
      <c r="I114" s="209"/>
      <c r="L114" s="205"/>
      <c r="M114" s="210"/>
      <c r="N114" s="211"/>
      <c r="O114" s="211"/>
      <c r="P114" s="211"/>
      <c r="Q114" s="211"/>
      <c r="R114" s="211"/>
      <c r="S114" s="211"/>
      <c r="T114" s="212"/>
      <c r="AT114" s="213" t="s">
        <v>142</v>
      </c>
      <c r="AU114" s="213" t="s">
        <v>89</v>
      </c>
      <c r="AV114" s="12" t="s">
        <v>125</v>
      </c>
      <c r="AW114" s="12" t="s">
        <v>144</v>
      </c>
      <c r="AX114" s="12" t="s">
        <v>26</v>
      </c>
      <c r="AY114" s="213" t="s">
        <v>126</v>
      </c>
    </row>
    <row r="115" spans="2:65" s="1" customFormat="1" ht="31.5" customHeight="1">
      <c r="B115" s="164"/>
      <c r="C115" s="165" t="s">
        <v>204</v>
      </c>
      <c r="D115" s="165" t="s">
        <v>127</v>
      </c>
      <c r="E115" s="166" t="s">
        <v>205</v>
      </c>
      <c r="F115" s="167" t="s">
        <v>206</v>
      </c>
      <c r="G115" s="168" t="s">
        <v>200</v>
      </c>
      <c r="H115" s="169">
        <v>70.5</v>
      </c>
      <c r="I115" s="170"/>
      <c r="J115" s="171">
        <f>ROUND(I115*H115,2)</f>
        <v>0</v>
      </c>
      <c r="K115" s="167" t="s">
        <v>174</v>
      </c>
      <c r="L115" s="40"/>
      <c r="M115" s="172" t="s">
        <v>5</v>
      </c>
      <c r="N115" s="173" t="s">
        <v>51</v>
      </c>
      <c r="O115" s="41"/>
      <c r="P115" s="174">
        <f>O115*H115</f>
        <v>0</v>
      </c>
      <c r="Q115" s="174">
        <v>0</v>
      </c>
      <c r="R115" s="174">
        <f>Q115*H115</f>
        <v>0</v>
      </c>
      <c r="S115" s="174">
        <v>0.20499999999999999</v>
      </c>
      <c r="T115" s="175">
        <f>S115*H115</f>
        <v>14.452499999999999</v>
      </c>
      <c r="AR115" s="23" t="s">
        <v>125</v>
      </c>
      <c r="AT115" s="23" t="s">
        <v>127</v>
      </c>
      <c r="AU115" s="23" t="s">
        <v>89</v>
      </c>
      <c r="AY115" s="23" t="s">
        <v>126</v>
      </c>
      <c r="BE115" s="176">
        <f>IF(N115="základní",J115,0)</f>
        <v>0</v>
      </c>
      <c r="BF115" s="176">
        <f>IF(N115="snížená",J115,0)</f>
        <v>0</v>
      </c>
      <c r="BG115" s="176">
        <f>IF(N115="zákl. přenesená",J115,0)</f>
        <v>0</v>
      </c>
      <c r="BH115" s="176">
        <f>IF(N115="sníž. přenesená",J115,0)</f>
        <v>0</v>
      </c>
      <c r="BI115" s="176">
        <f>IF(N115="nulová",J115,0)</f>
        <v>0</v>
      </c>
      <c r="BJ115" s="23" t="s">
        <v>26</v>
      </c>
      <c r="BK115" s="176">
        <f>ROUND(I115*H115,2)</f>
        <v>0</v>
      </c>
      <c r="BL115" s="23" t="s">
        <v>125</v>
      </c>
      <c r="BM115" s="23" t="s">
        <v>207</v>
      </c>
    </row>
    <row r="116" spans="2:65" s="13" customFormat="1">
      <c r="B116" s="214"/>
      <c r="D116" s="202" t="s">
        <v>142</v>
      </c>
      <c r="E116" s="215" t="s">
        <v>5</v>
      </c>
      <c r="F116" s="216" t="s">
        <v>208</v>
      </c>
      <c r="H116" s="217" t="s">
        <v>5</v>
      </c>
      <c r="I116" s="218"/>
      <c r="L116" s="214"/>
      <c r="M116" s="219"/>
      <c r="N116" s="220"/>
      <c r="O116" s="220"/>
      <c r="P116" s="220"/>
      <c r="Q116" s="220"/>
      <c r="R116" s="220"/>
      <c r="S116" s="220"/>
      <c r="T116" s="221"/>
      <c r="AT116" s="217" t="s">
        <v>142</v>
      </c>
      <c r="AU116" s="217" t="s">
        <v>89</v>
      </c>
      <c r="AV116" s="13" t="s">
        <v>26</v>
      </c>
      <c r="AW116" s="13" t="s">
        <v>144</v>
      </c>
      <c r="AX116" s="13" t="s">
        <v>80</v>
      </c>
      <c r="AY116" s="217" t="s">
        <v>126</v>
      </c>
    </row>
    <row r="117" spans="2:65" s="10" customFormat="1">
      <c r="B117" s="177"/>
      <c r="D117" s="202" t="s">
        <v>142</v>
      </c>
      <c r="E117" s="186" t="s">
        <v>5</v>
      </c>
      <c r="F117" s="203" t="s">
        <v>209</v>
      </c>
      <c r="H117" s="204">
        <v>70.5</v>
      </c>
      <c r="I117" s="182"/>
      <c r="L117" s="177"/>
      <c r="M117" s="183"/>
      <c r="N117" s="184"/>
      <c r="O117" s="184"/>
      <c r="P117" s="184"/>
      <c r="Q117" s="184"/>
      <c r="R117" s="184"/>
      <c r="S117" s="184"/>
      <c r="T117" s="185"/>
      <c r="AT117" s="186" t="s">
        <v>142</v>
      </c>
      <c r="AU117" s="186" t="s">
        <v>89</v>
      </c>
      <c r="AV117" s="10" t="s">
        <v>89</v>
      </c>
      <c r="AW117" s="10" t="s">
        <v>144</v>
      </c>
      <c r="AX117" s="10" t="s">
        <v>80</v>
      </c>
      <c r="AY117" s="186" t="s">
        <v>126</v>
      </c>
    </row>
    <row r="118" spans="2:65" s="12" customFormat="1">
      <c r="B118" s="205"/>
      <c r="D118" s="178" t="s">
        <v>142</v>
      </c>
      <c r="E118" s="206" t="s">
        <v>5</v>
      </c>
      <c r="F118" s="207" t="s">
        <v>177</v>
      </c>
      <c r="H118" s="208">
        <v>70.5</v>
      </c>
      <c r="I118" s="209"/>
      <c r="L118" s="205"/>
      <c r="M118" s="210"/>
      <c r="N118" s="211"/>
      <c r="O118" s="211"/>
      <c r="P118" s="211"/>
      <c r="Q118" s="211"/>
      <c r="R118" s="211"/>
      <c r="S118" s="211"/>
      <c r="T118" s="212"/>
      <c r="AT118" s="213" t="s">
        <v>142</v>
      </c>
      <c r="AU118" s="213" t="s">
        <v>89</v>
      </c>
      <c r="AV118" s="12" t="s">
        <v>125</v>
      </c>
      <c r="AW118" s="12" t="s">
        <v>144</v>
      </c>
      <c r="AX118" s="12" t="s">
        <v>26</v>
      </c>
      <c r="AY118" s="213" t="s">
        <v>126</v>
      </c>
    </row>
    <row r="119" spans="2:65" s="1" customFormat="1" ht="57" customHeight="1">
      <c r="B119" s="164"/>
      <c r="C119" s="165" t="s">
        <v>210</v>
      </c>
      <c r="D119" s="165" t="s">
        <v>127</v>
      </c>
      <c r="E119" s="166" t="s">
        <v>211</v>
      </c>
      <c r="F119" s="167" t="s">
        <v>212</v>
      </c>
      <c r="G119" s="168" t="s">
        <v>200</v>
      </c>
      <c r="H119" s="169">
        <v>210</v>
      </c>
      <c r="I119" s="170"/>
      <c r="J119" s="171">
        <f>ROUND(I119*H119,2)</f>
        <v>0</v>
      </c>
      <c r="K119" s="167" t="s">
        <v>174</v>
      </c>
      <c r="L119" s="40"/>
      <c r="M119" s="172" t="s">
        <v>5</v>
      </c>
      <c r="N119" s="173" t="s">
        <v>51</v>
      </c>
      <c r="O119" s="41"/>
      <c r="P119" s="174">
        <f>O119*H119</f>
        <v>0</v>
      </c>
      <c r="Q119" s="174">
        <v>3.6900000000000002E-2</v>
      </c>
      <c r="R119" s="174">
        <f>Q119*H119</f>
        <v>7.7490000000000006</v>
      </c>
      <c r="S119" s="174">
        <v>0</v>
      </c>
      <c r="T119" s="175">
        <f>S119*H119</f>
        <v>0</v>
      </c>
      <c r="AR119" s="23" t="s">
        <v>125</v>
      </c>
      <c r="AT119" s="23" t="s">
        <v>127</v>
      </c>
      <c r="AU119" s="23" t="s">
        <v>89</v>
      </c>
      <c r="AY119" s="23" t="s">
        <v>126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23" t="s">
        <v>26</v>
      </c>
      <c r="BK119" s="176">
        <f>ROUND(I119*H119,2)</f>
        <v>0</v>
      </c>
      <c r="BL119" s="23" t="s">
        <v>125</v>
      </c>
      <c r="BM119" s="23" t="s">
        <v>213</v>
      </c>
    </row>
    <row r="120" spans="2:65" s="10" customFormat="1">
      <c r="B120" s="177"/>
      <c r="D120" s="202" t="s">
        <v>142</v>
      </c>
      <c r="E120" s="186" t="s">
        <v>5</v>
      </c>
      <c r="F120" s="203" t="s">
        <v>214</v>
      </c>
      <c r="H120" s="204">
        <v>210</v>
      </c>
      <c r="I120" s="182"/>
      <c r="L120" s="177"/>
      <c r="M120" s="183"/>
      <c r="N120" s="184"/>
      <c r="O120" s="184"/>
      <c r="P120" s="184"/>
      <c r="Q120" s="184"/>
      <c r="R120" s="184"/>
      <c r="S120" s="184"/>
      <c r="T120" s="185"/>
      <c r="AT120" s="186" t="s">
        <v>142</v>
      </c>
      <c r="AU120" s="186" t="s">
        <v>89</v>
      </c>
      <c r="AV120" s="10" t="s">
        <v>89</v>
      </c>
      <c r="AW120" s="10" t="s">
        <v>144</v>
      </c>
      <c r="AX120" s="10" t="s">
        <v>80</v>
      </c>
      <c r="AY120" s="186" t="s">
        <v>126</v>
      </c>
    </row>
    <row r="121" spans="2:65" s="12" customFormat="1">
      <c r="B121" s="205"/>
      <c r="D121" s="178" t="s">
        <v>142</v>
      </c>
      <c r="E121" s="206" t="s">
        <v>5</v>
      </c>
      <c r="F121" s="207" t="s">
        <v>177</v>
      </c>
      <c r="H121" s="208">
        <v>210</v>
      </c>
      <c r="I121" s="209"/>
      <c r="L121" s="205"/>
      <c r="M121" s="210"/>
      <c r="N121" s="211"/>
      <c r="O121" s="211"/>
      <c r="P121" s="211"/>
      <c r="Q121" s="211"/>
      <c r="R121" s="211"/>
      <c r="S121" s="211"/>
      <c r="T121" s="212"/>
      <c r="AT121" s="213" t="s">
        <v>142</v>
      </c>
      <c r="AU121" s="213" t="s">
        <v>89</v>
      </c>
      <c r="AV121" s="12" t="s">
        <v>125</v>
      </c>
      <c r="AW121" s="12" t="s">
        <v>144</v>
      </c>
      <c r="AX121" s="12" t="s">
        <v>26</v>
      </c>
      <c r="AY121" s="213" t="s">
        <v>126</v>
      </c>
    </row>
    <row r="122" spans="2:65" s="1" customFormat="1" ht="31.5" customHeight="1">
      <c r="B122" s="164"/>
      <c r="C122" s="165" t="s">
        <v>215</v>
      </c>
      <c r="D122" s="165" t="s">
        <v>127</v>
      </c>
      <c r="E122" s="166" t="s">
        <v>216</v>
      </c>
      <c r="F122" s="167" t="s">
        <v>217</v>
      </c>
      <c r="G122" s="168" t="s">
        <v>218</v>
      </c>
      <c r="H122" s="169">
        <v>23.9</v>
      </c>
      <c r="I122" s="170"/>
      <c r="J122" s="171">
        <f>ROUND(I122*H122,2)</f>
        <v>0</v>
      </c>
      <c r="K122" s="167" t="s">
        <v>174</v>
      </c>
      <c r="L122" s="40"/>
      <c r="M122" s="172" t="s">
        <v>5</v>
      </c>
      <c r="N122" s="173" t="s">
        <v>51</v>
      </c>
      <c r="O122" s="41"/>
      <c r="P122" s="174">
        <f>O122*H122</f>
        <v>0</v>
      </c>
      <c r="Q122" s="174">
        <v>0</v>
      </c>
      <c r="R122" s="174">
        <f>Q122*H122</f>
        <v>0</v>
      </c>
      <c r="S122" s="174">
        <v>0</v>
      </c>
      <c r="T122" s="175">
        <f>S122*H122</f>
        <v>0</v>
      </c>
      <c r="AR122" s="23" t="s">
        <v>125</v>
      </c>
      <c r="AT122" s="23" t="s">
        <v>127</v>
      </c>
      <c r="AU122" s="23" t="s">
        <v>89</v>
      </c>
      <c r="AY122" s="23" t="s">
        <v>126</v>
      </c>
      <c r="BE122" s="176">
        <f>IF(N122="základní",J122,0)</f>
        <v>0</v>
      </c>
      <c r="BF122" s="176">
        <f>IF(N122="snížená",J122,0)</f>
        <v>0</v>
      </c>
      <c r="BG122" s="176">
        <f>IF(N122="zákl. přenesená",J122,0)</f>
        <v>0</v>
      </c>
      <c r="BH122" s="176">
        <f>IF(N122="sníž. přenesená",J122,0)</f>
        <v>0</v>
      </c>
      <c r="BI122" s="176">
        <f>IF(N122="nulová",J122,0)</f>
        <v>0</v>
      </c>
      <c r="BJ122" s="23" t="s">
        <v>26</v>
      </c>
      <c r="BK122" s="176">
        <f>ROUND(I122*H122,2)</f>
        <v>0</v>
      </c>
      <c r="BL122" s="23" t="s">
        <v>125</v>
      </c>
      <c r="BM122" s="23" t="s">
        <v>219</v>
      </c>
    </row>
    <row r="123" spans="2:65" s="10" customFormat="1">
      <c r="B123" s="177"/>
      <c r="D123" s="202" t="s">
        <v>142</v>
      </c>
      <c r="E123" s="186" t="s">
        <v>5</v>
      </c>
      <c r="F123" s="203" t="s">
        <v>220</v>
      </c>
      <c r="H123" s="204">
        <v>23.9</v>
      </c>
      <c r="I123" s="182"/>
      <c r="L123" s="177"/>
      <c r="M123" s="183"/>
      <c r="N123" s="184"/>
      <c r="O123" s="184"/>
      <c r="P123" s="184"/>
      <c r="Q123" s="184"/>
      <c r="R123" s="184"/>
      <c r="S123" s="184"/>
      <c r="T123" s="185"/>
      <c r="AT123" s="186" t="s">
        <v>142</v>
      </c>
      <c r="AU123" s="186" t="s">
        <v>89</v>
      </c>
      <c r="AV123" s="10" t="s">
        <v>89</v>
      </c>
      <c r="AW123" s="10" t="s">
        <v>144</v>
      </c>
      <c r="AX123" s="10" t="s">
        <v>80</v>
      </c>
      <c r="AY123" s="186" t="s">
        <v>126</v>
      </c>
    </row>
    <row r="124" spans="2:65" s="12" customFormat="1">
      <c r="B124" s="205"/>
      <c r="D124" s="178" t="s">
        <v>142</v>
      </c>
      <c r="E124" s="206" t="s">
        <v>5</v>
      </c>
      <c r="F124" s="207" t="s">
        <v>177</v>
      </c>
      <c r="H124" s="208">
        <v>23.9</v>
      </c>
      <c r="I124" s="209"/>
      <c r="L124" s="205"/>
      <c r="M124" s="210"/>
      <c r="N124" s="211"/>
      <c r="O124" s="211"/>
      <c r="P124" s="211"/>
      <c r="Q124" s="211"/>
      <c r="R124" s="211"/>
      <c r="S124" s="211"/>
      <c r="T124" s="212"/>
      <c r="AT124" s="213" t="s">
        <v>142</v>
      </c>
      <c r="AU124" s="213" t="s">
        <v>89</v>
      </c>
      <c r="AV124" s="12" t="s">
        <v>125</v>
      </c>
      <c r="AW124" s="12" t="s">
        <v>144</v>
      </c>
      <c r="AX124" s="12" t="s">
        <v>26</v>
      </c>
      <c r="AY124" s="213" t="s">
        <v>126</v>
      </c>
    </row>
    <row r="125" spans="2:65" s="1" customFormat="1" ht="22.5" customHeight="1">
      <c r="B125" s="164"/>
      <c r="C125" s="222" t="s">
        <v>31</v>
      </c>
      <c r="D125" s="222" t="s">
        <v>221</v>
      </c>
      <c r="E125" s="223" t="s">
        <v>222</v>
      </c>
      <c r="F125" s="224" t="s">
        <v>223</v>
      </c>
      <c r="G125" s="225" t="s">
        <v>224</v>
      </c>
      <c r="H125" s="226">
        <v>6</v>
      </c>
      <c r="I125" s="227"/>
      <c r="J125" s="228">
        <f>ROUND(I125*H125,2)</f>
        <v>0</v>
      </c>
      <c r="K125" s="167"/>
      <c r="L125" s="229"/>
      <c r="M125" s="230" t="s">
        <v>5</v>
      </c>
      <c r="N125" s="231" t="s">
        <v>51</v>
      </c>
      <c r="O125" s="41"/>
      <c r="P125" s="174">
        <f>O125*H125</f>
        <v>0</v>
      </c>
      <c r="Q125" s="174">
        <v>0</v>
      </c>
      <c r="R125" s="174">
        <f>Q125*H125</f>
        <v>0</v>
      </c>
      <c r="S125" s="174">
        <v>0</v>
      </c>
      <c r="T125" s="175">
        <f>S125*H125</f>
        <v>0</v>
      </c>
      <c r="AR125" s="23" t="s">
        <v>210</v>
      </c>
      <c r="AT125" s="23" t="s">
        <v>221</v>
      </c>
      <c r="AU125" s="23" t="s">
        <v>89</v>
      </c>
      <c r="AY125" s="23" t="s">
        <v>126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23" t="s">
        <v>26</v>
      </c>
      <c r="BK125" s="176">
        <f>ROUND(I125*H125,2)</f>
        <v>0</v>
      </c>
      <c r="BL125" s="23" t="s">
        <v>125</v>
      </c>
      <c r="BM125" s="23" t="s">
        <v>225</v>
      </c>
    </row>
    <row r="126" spans="2:65" s="10" customFormat="1">
      <c r="B126" s="177"/>
      <c r="D126" s="202" t="s">
        <v>142</v>
      </c>
      <c r="E126" s="186" t="s">
        <v>5</v>
      </c>
      <c r="F126" s="203" t="s">
        <v>226</v>
      </c>
      <c r="H126" s="204">
        <v>6</v>
      </c>
      <c r="I126" s="182"/>
      <c r="L126" s="177"/>
      <c r="M126" s="183"/>
      <c r="N126" s="184"/>
      <c r="O126" s="184"/>
      <c r="P126" s="184"/>
      <c r="Q126" s="184"/>
      <c r="R126" s="184"/>
      <c r="S126" s="184"/>
      <c r="T126" s="185"/>
      <c r="AT126" s="186" t="s">
        <v>142</v>
      </c>
      <c r="AU126" s="186" t="s">
        <v>89</v>
      </c>
      <c r="AV126" s="10" t="s">
        <v>89</v>
      </c>
      <c r="AW126" s="10" t="s">
        <v>144</v>
      </c>
      <c r="AX126" s="10" t="s">
        <v>80</v>
      </c>
      <c r="AY126" s="186" t="s">
        <v>126</v>
      </c>
    </row>
    <row r="127" spans="2:65" s="12" customFormat="1">
      <c r="B127" s="205"/>
      <c r="D127" s="178" t="s">
        <v>142</v>
      </c>
      <c r="E127" s="206" t="s">
        <v>5</v>
      </c>
      <c r="F127" s="207" t="s">
        <v>177</v>
      </c>
      <c r="H127" s="208">
        <v>6</v>
      </c>
      <c r="I127" s="209"/>
      <c r="L127" s="205"/>
      <c r="M127" s="210"/>
      <c r="N127" s="211"/>
      <c r="O127" s="211"/>
      <c r="P127" s="211"/>
      <c r="Q127" s="211"/>
      <c r="R127" s="211"/>
      <c r="S127" s="211"/>
      <c r="T127" s="212"/>
      <c r="AT127" s="213" t="s">
        <v>142</v>
      </c>
      <c r="AU127" s="213" t="s">
        <v>89</v>
      </c>
      <c r="AV127" s="12" t="s">
        <v>125</v>
      </c>
      <c r="AW127" s="12" t="s">
        <v>144</v>
      </c>
      <c r="AX127" s="12" t="s">
        <v>26</v>
      </c>
      <c r="AY127" s="213" t="s">
        <v>126</v>
      </c>
    </row>
    <row r="128" spans="2:65" s="1" customFormat="1" ht="44.25" customHeight="1">
      <c r="B128" s="164"/>
      <c r="C128" s="165" t="s">
        <v>227</v>
      </c>
      <c r="D128" s="165" t="s">
        <v>127</v>
      </c>
      <c r="E128" s="166" t="s">
        <v>228</v>
      </c>
      <c r="F128" s="167" t="s">
        <v>229</v>
      </c>
      <c r="G128" s="168" t="s">
        <v>218</v>
      </c>
      <c r="H128" s="169">
        <v>1</v>
      </c>
      <c r="I128" s="170"/>
      <c r="J128" s="171">
        <f>ROUND(I128*H128,2)</f>
        <v>0</v>
      </c>
      <c r="K128" s="167" t="s">
        <v>174</v>
      </c>
      <c r="L128" s="40"/>
      <c r="M128" s="172" t="s">
        <v>5</v>
      </c>
      <c r="N128" s="173" t="s">
        <v>51</v>
      </c>
      <c r="O128" s="41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AR128" s="23" t="s">
        <v>125</v>
      </c>
      <c r="AT128" s="23" t="s">
        <v>127</v>
      </c>
      <c r="AU128" s="23" t="s">
        <v>89</v>
      </c>
      <c r="AY128" s="23" t="s">
        <v>126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23" t="s">
        <v>26</v>
      </c>
      <c r="BK128" s="176">
        <f>ROUND(I128*H128,2)</f>
        <v>0</v>
      </c>
      <c r="BL128" s="23" t="s">
        <v>125</v>
      </c>
      <c r="BM128" s="23" t="s">
        <v>230</v>
      </c>
    </row>
    <row r="129" spans="2:65" s="10" customFormat="1">
      <c r="B129" s="177"/>
      <c r="D129" s="202" t="s">
        <v>142</v>
      </c>
      <c r="E129" s="186" t="s">
        <v>5</v>
      </c>
      <c r="F129" s="203" t="s">
        <v>231</v>
      </c>
      <c r="H129" s="204">
        <v>1</v>
      </c>
      <c r="I129" s="182"/>
      <c r="L129" s="177"/>
      <c r="M129" s="183"/>
      <c r="N129" s="184"/>
      <c r="O129" s="184"/>
      <c r="P129" s="184"/>
      <c r="Q129" s="184"/>
      <c r="R129" s="184"/>
      <c r="S129" s="184"/>
      <c r="T129" s="185"/>
      <c r="AT129" s="186" t="s">
        <v>142</v>
      </c>
      <c r="AU129" s="186" t="s">
        <v>89</v>
      </c>
      <c r="AV129" s="10" t="s">
        <v>89</v>
      </c>
      <c r="AW129" s="10" t="s">
        <v>144</v>
      </c>
      <c r="AX129" s="10" t="s">
        <v>80</v>
      </c>
      <c r="AY129" s="186" t="s">
        <v>126</v>
      </c>
    </row>
    <row r="130" spans="2:65" s="12" customFormat="1">
      <c r="B130" s="205"/>
      <c r="D130" s="178" t="s">
        <v>142</v>
      </c>
      <c r="E130" s="206" t="s">
        <v>5</v>
      </c>
      <c r="F130" s="207" t="s">
        <v>177</v>
      </c>
      <c r="H130" s="208">
        <v>1</v>
      </c>
      <c r="I130" s="209"/>
      <c r="L130" s="205"/>
      <c r="M130" s="210"/>
      <c r="N130" s="211"/>
      <c r="O130" s="211"/>
      <c r="P130" s="211"/>
      <c r="Q130" s="211"/>
      <c r="R130" s="211"/>
      <c r="S130" s="211"/>
      <c r="T130" s="212"/>
      <c r="AT130" s="213" t="s">
        <v>142</v>
      </c>
      <c r="AU130" s="213" t="s">
        <v>89</v>
      </c>
      <c r="AV130" s="12" t="s">
        <v>125</v>
      </c>
      <c r="AW130" s="12" t="s">
        <v>144</v>
      </c>
      <c r="AX130" s="12" t="s">
        <v>26</v>
      </c>
      <c r="AY130" s="213" t="s">
        <v>126</v>
      </c>
    </row>
    <row r="131" spans="2:65" s="1" customFormat="1" ht="44.25" customHeight="1">
      <c r="B131" s="164"/>
      <c r="C131" s="165" t="s">
        <v>232</v>
      </c>
      <c r="D131" s="165" t="s">
        <v>127</v>
      </c>
      <c r="E131" s="166" t="s">
        <v>233</v>
      </c>
      <c r="F131" s="167" t="s">
        <v>234</v>
      </c>
      <c r="G131" s="168" t="s">
        <v>218</v>
      </c>
      <c r="H131" s="169">
        <v>29.75</v>
      </c>
      <c r="I131" s="170"/>
      <c r="J131" s="171">
        <f>ROUND(I131*H131,2)</f>
        <v>0</v>
      </c>
      <c r="K131" s="167" t="s">
        <v>174</v>
      </c>
      <c r="L131" s="40"/>
      <c r="M131" s="172" t="s">
        <v>5</v>
      </c>
      <c r="N131" s="173" t="s">
        <v>51</v>
      </c>
      <c r="O131" s="41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AR131" s="23" t="s">
        <v>125</v>
      </c>
      <c r="AT131" s="23" t="s">
        <v>127</v>
      </c>
      <c r="AU131" s="23" t="s">
        <v>89</v>
      </c>
      <c r="AY131" s="23" t="s">
        <v>126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23" t="s">
        <v>26</v>
      </c>
      <c r="BK131" s="176">
        <f>ROUND(I131*H131,2)</f>
        <v>0</v>
      </c>
      <c r="BL131" s="23" t="s">
        <v>125</v>
      </c>
      <c r="BM131" s="23" t="s">
        <v>235</v>
      </c>
    </row>
    <row r="132" spans="2:65" s="13" customFormat="1">
      <c r="B132" s="214"/>
      <c r="D132" s="202" t="s">
        <v>142</v>
      </c>
      <c r="E132" s="215" t="s">
        <v>5</v>
      </c>
      <c r="F132" s="216" t="s">
        <v>236</v>
      </c>
      <c r="H132" s="217" t="s">
        <v>5</v>
      </c>
      <c r="I132" s="218"/>
      <c r="L132" s="214"/>
      <c r="M132" s="219"/>
      <c r="N132" s="220"/>
      <c r="O132" s="220"/>
      <c r="P132" s="220"/>
      <c r="Q132" s="220"/>
      <c r="R132" s="220"/>
      <c r="S132" s="220"/>
      <c r="T132" s="221"/>
      <c r="AT132" s="217" t="s">
        <v>142</v>
      </c>
      <c r="AU132" s="217" t="s">
        <v>89</v>
      </c>
      <c r="AV132" s="13" t="s">
        <v>26</v>
      </c>
      <c r="AW132" s="13" t="s">
        <v>144</v>
      </c>
      <c r="AX132" s="13" t="s">
        <v>80</v>
      </c>
      <c r="AY132" s="217" t="s">
        <v>126</v>
      </c>
    </row>
    <row r="133" spans="2:65" s="13" customFormat="1">
      <c r="B133" s="214"/>
      <c r="D133" s="202" t="s">
        <v>142</v>
      </c>
      <c r="E133" s="215" t="s">
        <v>5</v>
      </c>
      <c r="F133" s="216" t="s">
        <v>237</v>
      </c>
      <c r="H133" s="217" t="s">
        <v>5</v>
      </c>
      <c r="I133" s="218"/>
      <c r="L133" s="214"/>
      <c r="M133" s="219"/>
      <c r="N133" s="220"/>
      <c r="O133" s="220"/>
      <c r="P133" s="220"/>
      <c r="Q133" s="220"/>
      <c r="R133" s="220"/>
      <c r="S133" s="220"/>
      <c r="T133" s="221"/>
      <c r="AT133" s="217" t="s">
        <v>142</v>
      </c>
      <c r="AU133" s="217" t="s">
        <v>89</v>
      </c>
      <c r="AV133" s="13" t="s">
        <v>26</v>
      </c>
      <c r="AW133" s="13" t="s">
        <v>144</v>
      </c>
      <c r="AX133" s="13" t="s">
        <v>80</v>
      </c>
      <c r="AY133" s="217" t="s">
        <v>126</v>
      </c>
    </row>
    <row r="134" spans="2:65" s="10" customFormat="1">
      <c r="B134" s="177"/>
      <c r="D134" s="202" t="s">
        <v>142</v>
      </c>
      <c r="E134" s="186" t="s">
        <v>5</v>
      </c>
      <c r="F134" s="203" t="s">
        <v>238</v>
      </c>
      <c r="H134" s="204">
        <v>28.8</v>
      </c>
      <c r="I134" s="182"/>
      <c r="L134" s="177"/>
      <c r="M134" s="183"/>
      <c r="N134" s="184"/>
      <c r="O134" s="184"/>
      <c r="P134" s="184"/>
      <c r="Q134" s="184"/>
      <c r="R134" s="184"/>
      <c r="S134" s="184"/>
      <c r="T134" s="185"/>
      <c r="AT134" s="186" t="s">
        <v>142</v>
      </c>
      <c r="AU134" s="186" t="s">
        <v>89</v>
      </c>
      <c r="AV134" s="10" t="s">
        <v>89</v>
      </c>
      <c r="AW134" s="10" t="s">
        <v>144</v>
      </c>
      <c r="AX134" s="10" t="s">
        <v>80</v>
      </c>
      <c r="AY134" s="186" t="s">
        <v>126</v>
      </c>
    </row>
    <row r="135" spans="2:65" s="10" customFormat="1">
      <c r="B135" s="177"/>
      <c r="D135" s="202" t="s">
        <v>142</v>
      </c>
      <c r="E135" s="186" t="s">
        <v>5</v>
      </c>
      <c r="F135" s="203" t="s">
        <v>239</v>
      </c>
      <c r="H135" s="204">
        <v>0.95040000000000002</v>
      </c>
      <c r="I135" s="182"/>
      <c r="L135" s="177"/>
      <c r="M135" s="183"/>
      <c r="N135" s="184"/>
      <c r="O135" s="184"/>
      <c r="P135" s="184"/>
      <c r="Q135" s="184"/>
      <c r="R135" s="184"/>
      <c r="S135" s="184"/>
      <c r="T135" s="185"/>
      <c r="AT135" s="186" t="s">
        <v>142</v>
      </c>
      <c r="AU135" s="186" t="s">
        <v>89</v>
      </c>
      <c r="AV135" s="10" t="s">
        <v>89</v>
      </c>
      <c r="AW135" s="10" t="s">
        <v>144</v>
      </c>
      <c r="AX135" s="10" t="s">
        <v>80</v>
      </c>
      <c r="AY135" s="186" t="s">
        <v>126</v>
      </c>
    </row>
    <row r="136" spans="2:65" s="12" customFormat="1">
      <c r="B136" s="205"/>
      <c r="D136" s="178" t="s">
        <v>142</v>
      </c>
      <c r="E136" s="206" t="s">
        <v>5</v>
      </c>
      <c r="F136" s="207" t="s">
        <v>177</v>
      </c>
      <c r="H136" s="208">
        <v>29.750399999999999</v>
      </c>
      <c r="I136" s="209"/>
      <c r="L136" s="205"/>
      <c r="M136" s="210"/>
      <c r="N136" s="211"/>
      <c r="O136" s="211"/>
      <c r="P136" s="211"/>
      <c r="Q136" s="211"/>
      <c r="R136" s="211"/>
      <c r="S136" s="211"/>
      <c r="T136" s="212"/>
      <c r="AT136" s="213" t="s">
        <v>142</v>
      </c>
      <c r="AU136" s="213" t="s">
        <v>89</v>
      </c>
      <c r="AV136" s="12" t="s">
        <v>125</v>
      </c>
      <c r="AW136" s="12" t="s">
        <v>144</v>
      </c>
      <c r="AX136" s="12" t="s">
        <v>26</v>
      </c>
      <c r="AY136" s="213" t="s">
        <v>126</v>
      </c>
    </row>
    <row r="137" spans="2:65" s="1" customFormat="1" ht="44.25" customHeight="1">
      <c r="B137" s="164"/>
      <c r="C137" s="165" t="s">
        <v>240</v>
      </c>
      <c r="D137" s="165" t="s">
        <v>127</v>
      </c>
      <c r="E137" s="166" t="s">
        <v>241</v>
      </c>
      <c r="F137" s="167" t="s">
        <v>242</v>
      </c>
      <c r="G137" s="168" t="s">
        <v>218</v>
      </c>
      <c r="H137" s="169">
        <v>29.75</v>
      </c>
      <c r="I137" s="170"/>
      <c r="J137" s="171">
        <f>ROUND(I137*H137,2)</f>
        <v>0</v>
      </c>
      <c r="K137" s="167" t="s">
        <v>174</v>
      </c>
      <c r="L137" s="40"/>
      <c r="M137" s="172" t="s">
        <v>5</v>
      </c>
      <c r="N137" s="173" t="s">
        <v>51</v>
      </c>
      <c r="O137" s="41"/>
      <c r="P137" s="174">
        <f>O137*H137</f>
        <v>0</v>
      </c>
      <c r="Q137" s="174">
        <v>0</v>
      </c>
      <c r="R137" s="174">
        <f>Q137*H137</f>
        <v>0</v>
      </c>
      <c r="S137" s="174">
        <v>0</v>
      </c>
      <c r="T137" s="175">
        <f>S137*H137</f>
        <v>0</v>
      </c>
      <c r="AR137" s="23" t="s">
        <v>125</v>
      </c>
      <c r="AT137" s="23" t="s">
        <v>127</v>
      </c>
      <c r="AU137" s="23" t="s">
        <v>89</v>
      </c>
      <c r="AY137" s="23" t="s">
        <v>126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23" t="s">
        <v>26</v>
      </c>
      <c r="BK137" s="176">
        <f>ROUND(I137*H137,2)</f>
        <v>0</v>
      </c>
      <c r="BL137" s="23" t="s">
        <v>125</v>
      </c>
      <c r="BM137" s="23" t="s">
        <v>243</v>
      </c>
    </row>
    <row r="138" spans="2:65" s="10" customFormat="1">
      <c r="B138" s="177"/>
      <c r="D138" s="202" t="s">
        <v>142</v>
      </c>
      <c r="E138" s="186" t="s">
        <v>5</v>
      </c>
      <c r="F138" s="203" t="s">
        <v>244</v>
      </c>
      <c r="H138" s="204">
        <v>29.75</v>
      </c>
      <c r="I138" s="182"/>
      <c r="L138" s="177"/>
      <c r="M138" s="183"/>
      <c r="N138" s="184"/>
      <c r="O138" s="184"/>
      <c r="P138" s="184"/>
      <c r="Q138" s="184"/>
      <c r="R138" s="184"/>
      <c r="S138" s="184"/>
      <c r="T138" s="185"/>
      <c r="AT138" s="186" t="s">
        <v>142</v>
      </c>
      <c r="AU138" s="186" t="s">
        <v>89</v>
      </c>
      <c r="AV138" s="10" t="s">
        <v>89</v>
      </c>
      <c r="AW138" s="10" t="s">
        <v>144</v>
      </c>
      <c r="AX138" s="10" t="s">
        <v>80</v>
      </c>
      <c r="AY138" s="186" t="s">
        <v>126</v>
      </c>
    </row>
    <row r="139" spans="2:65" s="12" customFormat="1">
      <c r="B139" s="205"/>
      <c r="D139" s="178" t="s">
        <v>142</v>
      </c>
      <c r="E139" s="206" t="s">
        <v>5</v>
      </c>
      <c r="F139" s="207" t="s">
        <v>177</v>
      </c>
      <c r="H139" s="208">
        <v>29.75</v>
      </c>
      <c r="I139" s="209"/>
      <c r="L139" s="205"/>
      <c r="M139" s="210"/>
      <c r="N139" s="211"/>
      <c r="O139" s="211"/>
      <c r="P139" s="211"/>
      <c r="Q139" s="211"/>
      <c r="R139" s="211"/>
      <c r="S139" s="211"/>
      <c r="T139" s="212"/>
      <c r="AT139" s="213" t="s">
        <v>142</v>
      </c>
      <c r="AU139" s="213" t="s">
        <v>89</v>
      </c>
      <c r="AV139" s="12" t="s">
        <v>125</v>
      </c>
      <c r="AW139" s="12" t="s">
        <v>144</v>
      </c>
      <c r="AX139" s="12" t="s">
        <v>26</v>
      </c>
      <c r="AY139" s="213" t="s">
        <v>126</v>
      </c>
    </row>
    <row r="140" spans="2:65" s="1" customFormat="1" ht="31.5" customHeight="1">
      <c r="B140" s="164"/>
      <c r="C140" s="165" t="s">
        <v>245</v>
      </c>
      <c r="D140" s="165" t="s">
        <v>127</v>
      </c>
      <c r="E140" s="166" t="s">
        <v>246</v>
      </c>
      <c r="F140" s="167" t="s">
        <v>247</v>
      </c>
      <c r="G140" s="168" t="s">
        <v>218</v>
      </c>
      <c r="H140" s="169">
        <v>9.1750000000000007</v>
      </c>
      <c r="I140" s="170"/>
      <c r="J140" s="171">
        <f>ROUND(I140*H140,2)</f>
        <v>0</v>
      </c>
      <c r="K140" s="167" t="s">
        <v>174</v>
      </c>
      <c r="L140" s="40"/>
      <c r="M140" s="172" t="s">
        <v>5</v>
      </c>
      <c r="N140" s="173" t="s">
        <v>51</v>
      </c>
      <c r="O140" s="41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AR140" s="23" t="s">
        <v>125</v>
      </c>
      <c r="AT140" s="23" t="s">
        <v>127</v>
      </c>
      <c r="AU140" s="23" t="s">
        <v>89</v>
      </c>
      <c r="AY140" s="23" t="s">
        <v>126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23" t="s">
        <v>26</v>
      </c>
      <c r="BK140" s="176">
        <f>ROUND(I140*H140,2)</f>
        <v>0</v>
      </c>
      <c r="BL140" s="23" t="s">
        <v>125</v>
      </c>
      <c r="BM140" s="23" t="s">
        <v>248</v>
      </c>
    </row>
    <row r="141" spans="2:65" s="10" customFormat="1">
      <c r="B141" s="177"/>
      <c r="D141" s="202" t="s">
        <v>142</v>
      </c>
      <c r="E141" s="186" t="s">
        <v>5</v>
      </c>
      <c r="F141" s="203" t="s">
        <v>249</v>
      </c>
      <c r="H141" s="204">
        <v>9</v>
      </c>
      <c r="I141" s="182"/>
      <c r="L141" s="177"/>
      <c r="M141" s="183"/>
      <c r="N141" s="184"/>
      <c r="O141" s="184"/>
      <c r="P141" s="184"/>
      <c r="Q141" s="184"/>
      <c r="R141" s="184"/>
      <c r="S141" s="184"/>
      <c r="T141" s="185"/>
      <c r="AT141" s="186" t="s">
        <v>142</v>
      </c>
      <c r="AU141" s="186" t="s">
        <v>89</v>
      </c>
      <c r="AV141" s="10" t="s">
        <v>89</v>
      </c>
      <c r="AW141" s="10" t="s">
        <v>144</v>
      </c>
      <c r="AX141" s="10" t="s">
        <v>80</v>
      </c>
      <c r="AY141" s="186" t="s">
        <v>126</v>
      </c>
    </row>
    <row r="142" spans="2:65" s="10" customFormat="1">
      <c r="B142" s="177"/>
      <c r="D142" s="202" t="s">
        <v>142</v>
      </c>
      <c r="E142" s="186" t="s">
        <v>5</v>
      </c>
      <c r="F142" s="203" t="s">
        <v>250</v>
      </c>
      <c r="H142" s="204">
        <v>0.17499999999999999</v>
      </c>
      <c r="I142" s="182"/>
      <c r="L142" s="177"/>
      <c r="M142" s="183"/>
      <c r="N142" s="184"/>
      <c r="O142" s="184"/>
      <c r="P142" s="184"/>
      <c r="Q142" s="184"/>
      <c r="R142" s="184"/>
      <c r="S142" s="184"/>
      <c r="T142" s="185"/>
      <c r="AT142" s="186" t="s">
        <v>142</v>
      </c>
      <c r="AU142" s="186" t="s">
        <v>89</v>
      </c>
      <c r="AV142" s="10" t="s">
        <v>89</v>
      </c>
      <c r="AW142" s="10" t="s">
        <v>144</v>
      </c>
      <c r="AX142" s="10" t="s">
        <v>80</v>
      </c>
      <c r="AY142" s="186" t="s">
        <v>126</v>
      </c>
    </row>
    <row r="143" spans="2:65" s="12" customFormat="1">
      <c r="B143" s="205"/>
      <c r="D143" s="178" t="s">
        <v>142</v>
      </c>
      <c r="E143" s="206" t="s">
        <v>5</v>
      </c>
      <c r="F143" s="207" t="s">
        <v>177</v>
      </c>
      <c r="H143" s="208">
        <v>9.1750000000000007</v>
      </c>
      <c r="I143" s="209"/>
      <c r="L143" s="205"/>
      <c r="M143" s="210"/>
      <c r="N143" s="211"/>
      <c r="O143" s="211"/>
      <c r="P143" s="211"/>
      <c r="Q143" s="211"/>
      <c r="R143" s="211"/>
      <c r="S143" s="211"/>
      <c r="T143" s="212"/>
      <c r="AT143" s="213" t="s">
        <v>142</v>
      </c>
      <c r="AU143" s="213" t="s">
        <v>89</v>
      </c>
      <c r="AV143" s="12" t="s">
        <v>125</v>
      </c>
      <c r="AW143" s="12" t="s">
        <v>144</v>
      </c>
      <c r="AX143" s="12" t="s">
        <v>26</v>
      </c>
      <c r="AY143" s="213" t="s">
        <v>126</v>
      </c>
    </row>
    <row r="144" spans="2:65" s="1" customFormat="1" ht="31.5" customHeight="1">
      <c r="B144" s="164"/>
      <c r="C144" s="165" t="s">
        <v>11</v>
      </c>
      <c r="D144" s="165" t="s">
        <v>127</v>
      </c>
      <c r="E144" s="166" t="s">
        <v>251</v>
      </c>
      <c r="F144" s="167" t="s">
        <v>252</v>
      </c>
      <c r="G144" s="168" t="s">
        <v>218</v>
      </c>
      <c r="H144" s="169">
        <v>9.1750000000000007</v>
      </c>
      <c r="I144" s="170"/>
      <c r="J144" s="171">
        <f>ROUND(I144*H144,2)</f>
        <v>0</v>
      </c>
      <c r="K144" s="167" t="s">
        <v>174</v>
      </c>
      <c r="L144" s="40"/>
      <c r="M144" s="172" t="s">
        <v>5</v>
      </c>
      <c r="N144" s="173" t="s">
        <v>51</v>
      </c>
      <c r="O144" s="41"/>
      <c r="P144" s="174">
        <f>O144*H144</f>
        <v>0</v>
      </c>
      <c r="Q144" s="174">
        <v>0</v>
      </c>
      <c r="R144" s="174">
        <f>Q144*H144</f>
        <v>0</v>
      </c>
      <c r="S144" s="174">
        <v>0</v>
      </c>
      <c r="T144" s="175">
        <f>S144*H144</f>
        <v>0</v>
      </c>
      <c r="AR144" s="23" t="s">
        <v>125</v>
      </c>
      <c r="AT144" s="23" t="s">
        <v>127</v>
      </c>
      <c r="AU144" s="23" t="s">
        <v>89</v>
      </c>
      <c r="AY144" s="23" t="s">
        <v>126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23" t="s">
        <v>26</v>
      </c>
      <c r="BK144" s="176">
        <f>ROUND(I144*H144,2)</f>
        <v>0</v>
      </c>
      <c r="BL144" s="23" t="s">
        <v>125</v>
      </c>
      <c r="BM144" s="23" t="s">
        <v>254</v>
      </c>
    </row>
    <row r="145" spans="2:65" s="10" customFormat="1">
      <c r="B145" s="177"/>
      <c r="D145" s="202" t="s">
        <v>142</v>
      </c>
      <c r="E145" s="186" t="s">
        <v>5</v>
      </c>
      <c r="F145" s="203" t="s">
        <v>255</v>
      </c>
      <c r="H145" s="204">
        <v>9.1750000000000007</v>
      </c>
      <c r="I145" s="182"/>
      <c r="L145" s="177"/>
      <c r="M145" s="183"/>
      <c r="N145" s="184"/>
      <c r="O145" s="184"/>
      <c r="P145" s="184"/>
      <c r="Q145" s="184"/>
      <c r="R145" s="184"/>
      <c r="S145" s="184"/>
      <c r="T145" s="185"/>
      <c r="AT145" s="186" t="s">
        <v>142</v>
      </c>
      <c r="AU145" s="186" t="s">
        <v>89</v>
      </c>
      <c r="AV145" s="10" t="s">
        <v>89</v>
      </c>
      <c r="AW145" s="10" t="s">
        <v>144</v>
      </c>
      <c r="AX145" s="10" t="s">
        <v>80</v>
      </c>
      <c r="AY145" s="186" t="s">
        <v>126</v>
      </c>
    </row>
    <row r="146" spans="2:65" s="12" customFormat="1">
      <c r="B146" s="205"/>
      <c r="D146" s="178" t="s">
        <v>142</v>
      </c>
      <c r="E146" s="206" t="s">
        <v>5</v>
      </c>
      <c r="F146" s="207" t="s">
        <v>177</v>
      </c>
      <c r="H146" s="208">
        <v>9.1750000000000007</v>
      </c>
      <c r="I146" s="209"/>
      <c r="L146" s="205"/>
      <c r="M146" s="210"/>
      <c r="N146" s="211"/>
      <c r="O146" s="211"/>
      <c r="P146" s="211"/>
      <c r="Q146" s="211"/>
      <c r="R146" s="211"/>
      <c r="S146" s="211"/>
      <c r="T146" s="212"/>
      <c r="AT146" s="213" t="s">
        <v>142</v>
      </c>
      <c r="AU146" s="213" t="s">
        <v>89</v>
      </c>
      <c r="AV146" s="12" t="s">
        <v>125</v>
      </c>
      <c r="AW146" s="12" t="s">
        <v>144</v>
      </c>
      <c r="AX146" s="12" t="s">
        <v>26</v>
      </c>
      <c r="AY146" s="213" t="s">
        <v>126</v>
      </c>
    </row>
    <row r="147" spans="2:65" s="1" customFormat="1" ht="31.5" customHeight="1">
      <c r="B147" s="164"/>
      <c r="C147" s="165" t="s">
        <v>256</v>
      </c>
      <c r="D147" s="165" t="s">
        <v>127</v>
      </c>
      <c r="E147" s="166" t="s">
        <v>257</v>
      </c>
      <c r="F147" s="167" t="s">
        <v>258</v>
      </c>
      <c r="G147" s="168" t="s">
        <v>218</v>
      </c>
      <c r="H147" s="169">
        <v>3.375</v>
      </c>
      <c r="I147" s="170"/>
      <c r="J147" s="171">
        <f>ROUND(I147*H147,2)</f>
        <v>0</v>
      </c>
      <c r="K147" s="167" t="s">
        <v>174</v>
      </c>
      <c r="L147" s="40"/>
      <c r="M147" s="172" t="s">
        <v>5</v>
      </c>
      <c r="N147" s="173" t="s">
        <v>51</v>
      </c>
      <c r="O147" s="41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AR147" s="23" t="s">
        <v>125</v>
      </c>
      <c r="AT147" s="23" t="s">
        <v>127</v>
      </c>
      <c r="AU147" s="23" t="s">
        <v>89</v>
      </c>
      <c r="AY147" s="23" t="s">
        <v>126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23" t="s">
        <v>26</v>
      </c>
      <c r="BK147" s="176">
        <f>ROUND(I147*H147,2)</f>
        <v>0</v>
      </c>
      <c r="BL147" s="23" t="s">
        <v>125</v>
      </c>
      <c r="BM147" s="23" t="s">
        <v>259</v>
      </c>
    </row>
    <row r="148" spans="2:65" s="10" customFormat="1">
      <c r="B148" s="177"/>
      <c r="D148" s="202" t="s">
        <v>142</v>
      </c>
      <c r="E148" s="186" t="s">
        <v>5</v>
      </c>
      <c r="F148" s="203" t="s">
        <v>260</v>
      </c>
      <c r="H148" s="204">
        <v>3.375</v>
      </c>
      <c r="I148" s="182"/>
      <c r="L148" s="177"/>
      <c r="M148" s="183"/>
      <c r="N148" s="184"/>
      <c r="O148" s="184"/>
      <c r="P148" s="184"/>
      <c r="Q148" s="184"/>
      <c r="R148" s="184"/>
      <c r="S148" s="184"/>
      <c r="T148" s="185"/>
      <c r="AT148" s="186" t="s">
        <v>142</v>
      </c>
      <c r="AU148" s="186" t="s">
        <v>89</v>
      </c>
      <c r="AV148" s="10" t="s">
        <v>89</v>
      </c>
      <c r="AW148" s="10" t="s">
        <v>144</v>
      </c>
      <c r="AX148" s="10" t="s">
        <v>80</v>
      </c>
      <c r="AY148" s="186" t="s">
        <v>126</v>
      </c>
    </row>
    <row r="149" spans="2:65" s="12" customFormat="1">
      <c r="B149" s="205"/>
      <c r="D149" s="178" t="s">
        <v>142</v>
      </c>
      <c r="E149" s="206" t="s">
        <v>5</v>
      </c>
      <c r="F149" s="207" t="s">
        <v>177</v>
      </c>
      <c r="H149" s="208">
        <v>3.375</v>
      </c>
      <c r="I149" s="209"/>
      <c r="L149" s="205"/>
      <c r="M149" s="210"/>
      <c r="N149" s="211"/>
      <c r="O149" s="211"/>
      <c r="P149" s="211"/>
      <c r="Q149" s="211"/>
      <c r="R149" s="211"/>
      <c r="S149" s="211"/>
      <c r="T149" s="212"/>
      <c r="AT149" s="213" t="s">
        <v>142</v>
      </c>
      <c r="AU149" s="213" t="s">
        <v>89</v>
      </c>
      <c r="AV149" s="12" t="s">
        <v>125</v>
      </c>
      <c r="AW149" s="12" t="s">
        <v>144</v>
      </c>
      <c r="AX149" s="12" t="s">
        <v>26</v>
      </c>
      <c r="AY149" s="213" t="s">
        <v>126</v>
      </c>
    </row>
    <row r="150" spans="2:65" s="1" customFormat="1" ht="31.5" customHeight="1">
      <c r="B150" s="164"/>
      <c r="C150" s="165" t="s">
        <v>261</v>
      </c>
      <c r="D150" s="165" t="s">
        <v>127</v>
      </c>
      <c r="E150" s="166" t="s">
        <v>262</v>
      </c>
      <c r="F150" s="167" t="s">
        <v>263</v>
      </c>
      <c r="G150" s="168" t="s">
        <v>218</v>
      </c>
      <c r="H150" s="169">
        <v>3.375</v>
      </c>
      <c r="I150" s="170"/>
      <c r="J150" s="171">
        <f>ROUND(I150*H150,2)</f>
        <v>0</v>
      </c>
      <c r="K150" s="167" t="s">
        <v>174</v>
      </c>
      <c r="L150" s="40"/>
      <c r="M150" s="172" t="s">
        <v>5</v>
      </c>
      <c r="N150" s="173" t="s">
        <v>51</v>
      </c>
      <c r="O150" s="41"/>
      <c r="P150" s="174">
        <f>O150*H150</f>
        <v>0</v>
      </c>
      <c r="Q150" s="174">
        <v>0</v>
      </c>
      <c r="R150" s="174">
        <f>Q150*H150</f>
        <v>0</v>
      </c>
      <c r="S150" s="174">
        <v>0</v>
      </c>
      <c r="T150" s="175">
        <f>S150*H150</f>
        <v>0</v>
      </c>
      <c r="AR150" s="23" t="s">
        <v>125</v>
      </c>
      <c r="AT150" s="23" t="s">
        <v>127</v>
      </c>
      <c r="AU150" s="23" t="s">
        <v>89</v>
      </c>
      <c r="AY150" s="23" t="s">
        <v>126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23" t="s">
        <v>26</v>
      </c>
      <c r="BK150" s="176">
        <f>ROUND(I150*H150,2)</f>
        <v>0</v>
      </c>
      <c r="BL150" s="23" t="s">
        <v>125</v>
      </c>
      <c r="BM150" s="23" t="s">
        <v>264</v>
      </c>
    </row>
    <row r="151" spans="2:65" s="10" customFormat="1">
      <c r="B151" s="177"/>
      <c r="D151" s="202" t="s">
        <v>142</v>
      </c>
      <c r="E151" s="186" t="s">
        <v>5</v>
      </c>
      <c r="F151" s="203" t="s">
        <v>265</v>
      </c>
      <c r="H151" s="204">
        <v>3.375</v>
      </c>
      <c r="I151" s="182"/>
      <c r="L151" s="177"/>
      <c r="M151" s="183"/>
      <c r="N151" s="184"/>
      <c r="O151" s="184"/>
      <c r="P151" s="184"/>
      <c r="Q151" s="184"/>
      <c r="R151" s="184"/>
      <c r="S151" s="184"/>
      <c r="T151" s="185"/>
      <c r="AT151" s="186" t="s">
        <v>142</v>
      </c>
      <c r="AU151" s="186" t="s">
        <v>89</v>
      </c>
      <c r="AV151" s="10" t="s">
        <v>89</v>
      </c>
      <c r="AW151" s="10" t="s">
        <v>144</v>
      </c>
      <c r="AX151" s="10" t="s">
        <v>80</v>
      </c>
      <c r="AY151" s="186" t="s">
        <v>126</v>
      </c>
    </row>
    <row r="152" spans="2:65" s="12" customFormat="1">
      <c r="B152" s="205"/>
      <c r="D152" s="178" t="s">
        <v>142</v>
      </c>
      <c r="E152" s="206" t="s">
        <v>5</v>
      </c>
      <c r="F152" s="207" t="s">
        <v>177</v>
      </c>
      <c r="H152" s="208">
        <v>3.375</v>
      </c>
      <c r="I152" s="209"/>
      <c r="L152" s="205"/>
      <c r="M152" s="210"/>
      <c r="N152" s="211"/>
      <c r="O152" s="211"/>
      <c r="P152" s="211"/>
      <c r="Q152" s="211"/>
      <c r="R152" s="211"/>
      <c r="S152" s="211"/>
      <c r="T152" s="212"/>
      <c r="AT152" s="213" t="s">
        <v>142</v>
      </c>
      <c r="AU152" s="213" t="s">
        <v>89</v>
      </c>
      <c r="AV152" s="12" t="s">
        <v>125</v>
      </c>
      <c r="AW152" s="12" t="s">
        <v>144</v>
      </c>
      <c r="AX152" s="12" t="s">
        <v>26</v>
      </c>
      <c r="AY152" s="213" t="s">
        <v>126</v>
      </c>
    </row>
    <row r="153" spans="2:65" s="1" customFormat="1" ht="44.25" customHeight="1">
      <c r="B153" s="164"/>
      <c r="C153" s="165" t="s">
        <v>266</v>
      </c>
      <c r="D153" s="165" t="s">
        <v>127</v>
      </c>
      <c r="E153" s="166" t="s">
        <v>267</v>
      </c>
      <c r="F153" s="167" t="s">
        <v>268</v>
      </c>
      <c r="G153" s="168" t="s">
        <v>218</v>
      </c>
      <c r="H153" s="169">
        <v>12.55</v>
      </c>
      <c r="I153" s="170"/>
      <c r="J153" s="171">
        <f>ROUND(I153*H153,2)</f>
        <v>0</v>
      </c>
      <c r="K153" s="167" t="s">
        <v>174</v>
      </c>
      <c r="L153" s="40"/>
      <c r="M153" s="172" t="s">
        <v>5</v>
      </c>
      <c r="N153" s="173" t="s">
        <v>51</v>
      </c>
      <c r="O153" s="41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AR153" s="23" t="s">
        <v>125</v>
      </c>
      <c r="AT153" s="23" t="s">
        <v>127</v>
      </c>
      <c r="AU153" s="23" t="s">
        <v>89</v>
      </c>
      <c r="AY153" s="23" t="s">
        <v>126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23" t="s">
        <v>26</v>
      </c>
      <c r="BK153" s="176">
        <f>ROUND(I153*H153,2)</f>
        <v>0</v>
      </c>
      <c r="BL153" s="23" t="s">
        <v>125</v>
      </c>
      <c r="BM153" s="23" t="s">
        <v>269</v>
      </c>
    </row>
    <row r="154" spans="2:65" s="10" customFormat="1">
      <c r="B154" s="177"/>
      <c r="D154" s="202" t="s">
        <v>142</v>
      </c>
      <c r="E154" s="186" t="s">
        <v>5</v>
      </c>
      <c r="F154" s="203" t="s">
        <v>270</v>
      </c>
      <c r="H154" s="204">
        <v>12.55</v>
      </c>
      <c r="I154" s="182"/>
      <c r="L154" s="177"/>
      <c r="M154" s="183"/>
      <c r="N154" s="184"/>
      <c r="O154" s="184"/>
      <c r="P154" s="184"/>
      <c r="Q154" s="184"/>
      <c r="R154" s="184"/>
      <c r="S154" s="184"/>
      <c r="T154" s="185"/>
      <c r="AT154" s="186" t="s">
        <v>142</v>
      </c>
      <c r="AU154" s="186" t="s">
        <v>89</v>
      </c>
      <c r="AV154" s="10" t="s">
        <v>89</v>
      </c>
      <c r="AW154" s="10" t="s">
        <v>144</v>
      </c>
      <c r="AX154" s="10" t="s">
        <v>80</v>
      </c>
      <c r="AY154" s="186" t="s">
        <v>126</v>
      </c>
    </row>
    <row r="155" spans="2:65" s="12" customFormat="1">
      <c r="B155" s="205"/>
      <c r="D155" s="178" t="s">
        <v>142</v>
      </c>
      <c r="E155" s="206" t="s">
        <v>5</v>
      </c>
      <c r="F155" s="207" t="s">
        <v>177</v>
      </c>
      <c r="H155" s="208">
        <v>12.55</v>
      </c>
      <c r="I155" s="209"/>
      <c r="L155" s="205"/>
      <c r="M155" s="210"/>
      <c r="N155" s="211"/>
      <c r="O155" s="211"/>
      <c r="P155" s="211"/>
      <c r="Q155" s="211"/>
      <c r="R155" s="211"/>
      <c r="S155" s="211"/>
      <c r="T155" s="212"/>
      <c r="AT155" s="213" t="s">
        <v>142</v>
      </c>
      <c r="AU155" s="213" t="s">
        <v>89</v>
      </c>
      <c r="AV155" s="12" t="s">
        <v>125</v>
      </c>
      <c r="AW155" s="12" t="s">
        <v>144</v>
      </c>
      <c r="AX155" s="12" t="s">
        <v>26</v>
      </c>
      <c r="AY155" s="213" t="s">
        <v>126</v>
      </c>
    </row>
    <row r="156" spans="2:65" s="1" customFormat="1" ht="44.25" customHeight="1">
      <c r="B156" s="164"/>
      <c r="C156" s="165" t="s">
        <v>271</v>
      </c>
      <c r="D156" s="165" t="s">
        <v>127</v>
      </c>
      <c r="E156" s="166" t="s">
        <v>272</v>
      </c>
      <c r="F156" s="167" t="s">
        <v>273</v>
      </c>
      <c r="G156" s="168" t="s">
        <v>218</v>
      </c>
      <c r="H156" s="169">
        <v>42.3</v>
      </c>
      <c r="I156" s="170"/>
      <c r="J156" s="171">
        <f>ROUND(I156*H156,2)</f>
        <v>0</v>
      </c>
      <c r="K156" s="167" t="s">
        <v>174</v>
      </c>
      <c r="L156" s="40"/>
      <c r="M156" s="172" t="s">
        <v>5</v>
      </c>
      <c r="N156" s="173" t="s">
        <v>51</v>
      </c>
      <c r="O156" s="41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AR156" s="23" t="s">
        <v>125</v>
      </c>
      <c r="AT156" s="23" t="s">
        <v>127</v>
      </c>
      <c r="AU156" s="23" t="s">
        <v>89</v>
      </c>
      <c r="AY156" s="23" t="s">
        <v>126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23" t="s">
        <v>26</v>
      </c>
      <c r="BK156" s="176">
        <f>ROUND(I156*H156,2)</f>
        <v>0</v>
      </c>
      <c r="BL156" s="23" t="s">
        <v>125</v>
      </c>
      <c r="BM156" s="23" t="s">
        <v>274</v>
      </c>
    </row>
    <row r="157" spans="2:65" s="10" customFormat="1">
      <c r="B157" s="177"/>
      <c r="D157" s="202" t="s">
        <v>142</v>
      </c>
      <c r="E157" s="186" t="s">
        <v>5</v>
      </c>
      <c r="F157" s="203" t="s">
        <v>275</v>
      </c>
      <c r="H157" s="204">
        <v>42.3</v>
      </c>
      <c r="I157" s="182"/>
      <c r="L157" s="177"/>
      <c r="M157" s="183"/>
      <c r="N157" s="184"/>
      <c r="O157" s="184"/>
      <c r="P157" s="184"/>
      <c r="Q157" s="184"/>
      <c r="R157" s="184"/>
      <c r="S157" s="184"/>
      <c r="T157" s="185"/>
      <c r="AT157" s="186" t="s">
        <v>142</v>
      </c>
      <c r="AU157" s="186" t="s">
        <v>89</v>
      </c>
      <c r="AV157" s="10" t="s">
        <v>89</v>
      </c>
      <c r="AW157" s="10" t="s">
        <v>144</v>
      </c>
      <c r="AX157" s="10" t="s">
        <v>80</v>
      </c>
      <c r="AY157" s="186" t="s">
        <v>126</v>
      </c>
    </row>
    <row r="158" spans="2:65" s="12" customFormat="1">
      <c r="B158" s="205"/>
      <c r="D158" s="178" t="s">
        <v>142</v>
      </c>
      <c r="E158" s="206" t="s">
        <v>5</v>
      </c>
      <c r="F158" s="207" t="s">
        <v>177</v>
      </c>
      <c r="H158" s="208">
        <v>42.3</v>
      </c>
      <c r="I158" s="209"/>
      <c r="L158" s="205"/>
      <c r="M158" s="210"/>
      <c r="N158" s="211"/>
      <c r="O158" s="211"/>
      <c r="P158" s="211"/>
      <c r="Q158" s="211"/>
      <c r="R158" s="211"/>
      <c r="S158" s="211"/>
      <c r="T158" s="212"/>
      <c r="AT158" s="213" t="s">
        <v>142</v>
      </c>
      <c r="AU158" s="213" t="s">
        <v>89</v>
      </c>
      <c r="AV158" s="12" t="s">
        <v>125</v>
      </c>
      <c r="AW158" s="12" t="s">
        <v>144</v>
      </c>
      <c r="AX158" s="12" t="s">
        <v>26</v>
      </c>
      <c r="AY158" s="213" t="s">
        <v>126</v>
      </c>
    </row>
    <row r="159" spans="2:65" s="1" customFormat="1" ht="44.25" customHeight="1">
      <c r="B159" s="164"/>
      <c r="C159" s="165" t="s">
        <v>276</v>
      </c>
      <c r="D159" s="165" t="s">
        <v>127</v>
      </c>
      <c r="E159" s="166" t="s">
        <v>277</v>
      </c>
      <c r="F159" s="167" t="s">
        <v>278</v>
      </c>
      <c r="G159" s="168" t="s">
        <v>218</v>
      </c>
      <c r="H159" s="169">
        <v>211.5</v>
      </c>
      <c r="I159" s="170"/>
      <c r="J159" s="171">
        <f>ROUND(I159*H159,2)</f>
        <v>0</v>
      </c>
      <c r="K159" s="167" t="s">
        <v>174</v>
      </c>
      <c r="L159" s="40"/>
      <c r="M159" s="172" t="s">
        <v>5</v>
      </c>
      <c r="N159" s="173" t="s">
        <v>51</v>
      </c>
      <c r="O159" s="41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AR159" s="23" t="s">
        <v>125</v>
      </c>
      <c r="AT159" s="23" t="s">
        <v>127</v>
      </c>
      <c r="AU159" s="23" t="s">
        <v>89</v>
      </c>
      <c r="AY159" s="23" t="s">
        <v>126</v>
      </c>
      <c r="BE159" s="176">
        <f>IF(N159="základní",J159,0)</f>
        <v>0</v>
      </c>
      <c r="BF159" s="176">
        <f>IF(N159="snížená",J159,0)</f>
        <v>0</v>
      </c>
      <c r="BG159" s="176">
        <f>IF(N159="zákl. přenesená",J159,0)</f>
        <v>0</v>
      </c>
      <c r="BH159" s="176">
        <f>IF(N159="sníž. přenesená",J159,0)</f>
        <v>0</v>
      </c>
      <c r="BI159" s="176">
        <f>IF(N159="nulová",J159,0)</f>
        <v>0</v>
      </c>
      <c r="BJ159" s="23" t="s">
        <v>26</v>
      </c>
      <c r="BK159" s="176">
        <f>ROUND(I159*H159,2)</f>
        <v>0</v>
      </c>
      <c r="BL159" s="23" t="s">
        <v>125</v>
      </c>
      <c r="BM159" s="23" t="s">
        <v>279</v>
      </c>
    </row>
    <row r="160" spans="2:65" s="10" customFormat="1">
      <c r="B160" s="177"/>
      <c r="D160" s="202" t="s">
        <v>142</v>
      </c>
      <c r="E160" s="186" t="s">
        <v>5</v>
      </c>
      <c r="F160" s="203" t="s">
        <v>280</v>
      </c>
      <c r="H160" s="204">
        <v>211.5</v>
      </c>
      <c r="I160" s="182"/>
      <c r="L160" s="177"/>
      <c r="M160" s="183"/>
      <c r="N160" s="184"/>
      <c r="O160" s="184"/>
      <c r="P160" s="184"/>
      <c r="Q160" s="184"/>
      <c r="R160" s="184"/>
      <c r="S160" s="184"/>
      <c r="T160" s="185"/>
      <c r="AT160" s="186" t="s">
        <v>142</v>
      </c>
      <c r="AU160" s="186" t="s">
        <v>89</v>
      </c>
      <c r="AV160" s="10" t="s">
        <v>89</v>
      </c>
      <c r="AW160" s="10" t="s">
        <v>144</v>
      </c>
      <c r="AX160" s="10" t="s">
        <v>80</v>
      </c>
      <c r="AY160" s="186" t="s">
        <v>126</v>
      </c>
    </row>
    <row r="161" spans="2:65" s="12" customFormat="1">
      <c r="B161" s="205"/>
      <c r="D161" s="178" t="s">
        <v>142</v>
      </c>
      <c r="E161" s="206" t="s">
        <v>5</v>
      </c>
      <c r="F161" s="207" t="s">
        <v>177</v>
      </c>
      <c r="H161" s="208">
        <v>211.5</v>
      </c>
      <c r="I161" s="209"/>
      <c r="L161" s="205"/>
      <c r="M161" s="210"/>
      <c r="N161" s="211"/>
      <c r="O161" s="211"/>
      <c r="P161" s="211"/>
      <c r="Q161" s="211"/>
      <c r="R161" s="211"/>
      <c r="S161" s="211"/>
      <c r="T161" s="212"/>
      <c r="AT161" s="213" t="s">
        <v>142</v>
      </c>
      <c r="AU161" s="213" t="s">
        <v>89</v>
      </c>
      <c r="AV161" s="12" t="s">
        <v>125</v>
      </c>
      <c r="AW161" s="12" t="s">
        <v>144</v>
      </c>
      <c r="AX161" s="12" t="s">
        <v>26</v>
      </c>
      <c r="AY161" s="213" t="s">
        <v>126</v>
      </c>
    </row>
    <row r="162" spans="2:65" s="1" customFormat="1" ht="22.5" customHeight="1">
      <c r="B162" s="164"/>
      <c r="C162" s="165" t="s">
        <v>10</v>
      </c>
      <c r="D162" s="165" t="s">
        <v>127</v>
      </c>
      <c r="E162" s="166" t="s">
        <v>281</v>
      </c>
      <c r="F162" s="167" t="s">
        <v>282</v>
      </c>
      <c r="G162" s="168" t="s">
        <v>218</v>
      </c>
      <c r="H162" s="169">
        <v>42.3</v>
      </c>
      <c r="I162" s="170"/>
      <c r="J162" s="171">
        <f>ROUND(I162*H162,2)</f>
        <v>0</v>
      </c>
      <c r="K162" s="167" t="s">
        <v>174</v>
      </c>
      <c r="L162" s="40"/>
      <c r="M162" s="172" t="s">
        <v>5</v>
      </c>
      <c r="N162" s="173" t="s">
        <v>51</v>
      </c>
      <c r="O162" s="41"/>
      <c r="P162" s="174">
        <f>O162*H162</f>
        <v>0</v>
      </c>
      <c r="Q162" s="174">
        <v>0</v>
      </c>
      <c r="R162" s="174">
        <f>Q162*H162</f>
        <v>0</v>
      </c>
      <c r="S162" s="174">
        <v>0</v>
      </c>
      <c r="T162" s="175">
        <f>S162*H162</f>
        <v>0</v>
      </c>
      <c r="AR162" s="23" t="s">
        <v>125</v>
      </c>
      <c r="AT162" s="23" t="s">
        <v>127</v>
      </c>
      <c r="AU162" s="23" t="s">
        <v>89</v>
      </c>
      <c r="AY162" s="23" t="s">
        <v>126</v>
      </c>
      <c r="BE162" s="176">
        <f>IF(N162="základní",J162,0)</f>
        <v>0</v>
      </c>
      <c r="BF162" s="176">
        <f>IF(N162="snížená",J162,0)</f>
        <v>0</v>
      </c>
      <c r="BG162" s="176">
        <f>IF(N162="zákl. přenesená",J162,0)</f>
        <v>0</v>
      </c>
      <c r="BH162" s="176">
        <f>IF(N162="sníž. přenesená",J162,0)</f>
        <v>0</v>
      </c>
      <c r="BI162" s="176">
        <f>IF(N162="nulová",J162,0)</f>
        <v>0</v>
      </c>
      <c r="BJ162" s="23" t="s">
        <v>26</v>
      </c>
      <c r="BK162" s="176">
        <f>ROUND(I162*H162,2)</f>
        <v>0</v>
      </c>
      <c r="BL162" s="23" t="s">
        <v>125</v>
      </c>
      <c r="BM162" s="23" t="s">
        <v>283</v>
      </c>
    </row>
    <row r="163" spans="2:65" s="10" customFormat="1">
      <c r="B163" s="177"/>
      <c r="D163" s="202" t="s">
        <v>142</v>
      </c>
      <c r="E163" s="186" t="s">
        <v>5</v>
      </c>
      <c r="F163" s="203" t="s">
        <v>284</v>
      </c>
      <c r="H163" s="204">
        <v>42.3</v>
      </c>
      <c r="I163" s="182"/>
      <c r="L163" s="177"/>
      <c r="M163" s="183"/>
      <c r="N163" s="184"/>
      <c r="O163" s="184"/>
      <c r="P163" s="184"/>
      <c r="Q163" s="184"/>
      <c r="R163" s="184"/>
      <c r="S163" s="184"/>
      <c r="T163" s="185"/>
      <c r="AT163" s="186" t="s">
        <v>142</v>
      </c>
      <c r="AU163" s="186" t="s">
        <v>89</v>
      </c>
      <c r="AV163" s="10" t="s">
        <v>89</v>
      </c>
      <c r="AW163" s="10" t="s">
        <v>144</v>
      </c>
      <c r="AX163" s="10" t="s">
        <v>80</v>
      </c>
      <c r="AY163" s="186" t="s">
        <v>126</v>
      </c>
    </row>
    <row r="164" spans="2:65" s="12" customFormat="1">
      <c r="B164" s="205"/>
      <c r="D164" s="178" t="s">
        <v>142</v>
      </c>
      <c r="E164" s="206" t="s">
        <v>5</v>
      </c>
      <c r="F164" s="207" t="s">
        <v>177</v>
      </c>
      <c r="H164" s="208">
        <v>42.3</v>
      </c>
      <c r="I164" s="209"/>
      <c r="L164" s="205"/>
      <c r="M164" s="210"/>
      <c r="N164" s="211"/>
      <c r="O164" s="211"/>
      <c r="P164" s="211"/>
      <c r="Q164" s="211"/>
      <c r="R164" s="211"/>
      <c r="S164" s="211"/>
      <c r="T164" s="212"/>
      <c r="AT164" s="213" t="s">
        <v>142</v>
      </c>
      <c r="AU164" s="213" t="s">
        <v>89</v>
      </c>
      <c r="AV164" s="12" t="s">
        <v>125</v>
      </c>
      <c r="AW164" s="12" t="s">
        <v>144</v>
      </c>
      <c r="AX164" s="12" t="s">
        <v>26</v>
      </c>
      <c r="AY164" s="213" t="s">
        <v>126</v>
      </c>
    </row>
    <row r="165" spans="2:65" s="1" customFormat="1" ht="22.5" customHeight="1">
      <c r="B165" s="164"/>
      <c r="C165" s="165" t="s">
        <v>285</v>
      </c>
      <c r="D165" s="165" t="s">
        <v>127</v>
      </c>
      <c r="E165" s="166" t="s">
        <v>286</v>
      </c>
      <c r="F165" s="167" t="s">
        <v>287</v>
      </c>
      <c r="G165" s="168" t="s">
        <v>288</v>
      </c>
      <c r="H165" s="169">
        <v>76.14</v>
      </c>
      <c r="I165" s="170"/>
      <c r="J165" s="171">
        <f>ROUND(I165*H165,2)</f>
        <v>0</v>
      </c>
      <c r="K165" s="167" t="s">
        <v>174</v>
      </c>
      <c r="L165" s="40"/>
      <c r="M165" s="172" t="s">
        <v>5</v>
      </c>
      <c r="N165" s="173" t="s">
        <v>51</v>
      </c>
      <c r="O165" s="41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AR165" s="23" t="s">
        <v>125</v>
      </c>
      <c r="AT165" s="23" t="s">
        <v>127</v>
      </c>
      <c r="AU165" s="23" t="s">
        <v>89</v>
      </c>
      <c r="AY165" s="23" t="s">
        <v>126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23" t="s">
        <v>26</v>
      </c>
      <c r="BK165" s="176">
        <f>ROUND(I165*H165,2)</f>
        <v>0</v>
      </c>
      <c r="BL165" s="23" t="s">
        <v>125</v>
      </c>
      <c r="BM165" s="23" t="s">
        <v>289</v>
      </c>
    </row>
    <row r="166" spans="2:65" s="10" customFormat="1">
      <c r="B166" s="177"/>
      <c r="D166" s="202" t="s">
        <v>142</v>
      </c>
      <c r="E166" s="186" t="s">
        <v>5</v>
      </c>
      <c r="F166" s="203" t="s">
        <v>290</v>
      </c>
      <c r="H166" s="204">
        <v>76.14</v>
      </c>
      <c r="I166" s="182"/>
      <c r="L166" s="177"/>
      <c r="M166" s="183"/>
      <c r="N166" s="184"/>
      <c r="O166" s="184"/>
      <c r="P166" s="184"/>
      <c r="Q166" s="184"/>
      <c r="R166" s="184"/>
      <c r="S166" s="184"/>
      <c r="T166" s="185"/>
      <c r="AT166" s="186" t="s">
        <v>142</v>
      </c>
      <c r="AU166" s="186" t="s">
        <v>89</v>
      </c>
      <c r="AV166" s="10" t="s">
        <v>89</v>
      </c>
      <c r="AW166" s="10" t="s">
        <v>144</v>
      </c>
      <c r="AX166" s="10" t="s">
        <v>80</v>
      </c>
      <c r="AY166" s="186" t="s">
        <v>126</v>
      </c>
    </row>
    <row r="167" spans="2:65" s="12" customFormat="1">
      <c r="B167" s="205"/>
      <c r="D167" s="178" t="s">
        <v>142</v>
      </c>
      <c r="E167" s="206" t="s">
        <v>5</v>
      </c>
      <c r="F167" s="207" t="s">
        <v>177</v>
      </c>
      <c r="H167" s="208">
        <v>76.14</v>
      </c>
      <c r="I167" s="209"/>
      <c r="L167" s="205"/>
      <c r="M167" s="210"/>
      <c r="N167" s="211"/>
      <c r="O167" s="211"/>
      <c r="P167" s="211"/>
      <c r="Q167" s="211"/>
      <c r="R167" s="211"/>
      <c r="S167" s="211"/>
      <c r="T167" s="212"/>
      <c r="AT167" s="213" t="s">
        <v>142</v>
      </c>
      <c r="AU167" s="213" t="s">
        <v>89</v>
      </c>
      <c r="AV167" s="12" t="s">
        <v>125</v>
      </c>
      <c r="AW167" s="12" t="s">
        <v>144</v>
      </c>
      <c r="AX167" s="12" t="s">
        <v>26</v>
      </c>
      <c r="AY167" s="213" t="s">
        <v>126</v>
      </c>
    </row>
    <row r="168" spans="2:65" s="1" customFormat="1" ht="31.5" customHeight="1">
      <c r="B168" s="164"/>
      <c r="C168" s="165" t="s">
        <v>291</v>
      </c>
      <c r="D168" s="165" t="s">
        <v>127</v>
      </c>
      <c r="E168" s="166" t="s">
        <v>292</v>
      </c>
      <c r="F168" s="167" t="s">
        <v>293</v>
      </c>
      <c r="G168" s="168" t="s">
        <v>218</v>
      </c>
      <c r="H168" s="169">
        <v>5.2</v>
      </c>
      <c r="I168" s="170"/>
      <c r="J168" s="171">
        <f>ROUND(I168*H168,2)</f>
        <v>0</v>
      </c>
      <c r="K168" s="167" t="s">
        <v>174</v>
      </c>
      <c r="L168" s="40"/>
      <c r="M168" s="172" t="s">
        <v>5</v>
      </c>
      <c r="N168" s="173" t="s">
        <v>51</v>
      </c>
      <c r="O168" s="41"/>
      <c r="P168" s="174">
        <f>O168*H168</f>
        <v>0</v>
      </c>
      <c r="Q168" s="174">
        <v>0</v>
      </c>
      <c r="R168" s="174">
        <f>Q168*H168</f>
        <v>0</v>
      </c>
      <c r="S168" s="174">
        <v>0</v>
      </c>
      <c r="T168" s="175">
        <f>S168*H168</f>
        <v>0</v>
      </c>
      <c r="AR168" s="23" t="s">
        <v>125</v>
      </c>
      <c r="AT168" s="23" t="s">
        <v>127</v>
      </c>
      <c r="AU168" s="23" t="s">
        <v>89</v>
      </c>
      <c r="AY168" s="23" t="s">
        <v>126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23" t="s">
        <v>26</v>
      </c>
      <c r="BK168" s="176">
        <f>ROUND(I168*H168,2)</f>
        <v>0</v>
      </c>
      <c r="BL168" s="23" t="s">
        <v>125</v>
      </c>
      <c r="BM168" s="23" t="s">
        <v>294</v>
      </c>
    </row>
    <row r="169" spans="2:65" s="10" customFormat="1">
      <c r="B169" s="177"/>
      <c r="D169" s="202" t="s">
        <v>142</v>
      </c>
      <c r="E169" s="186" t="s">
        <v>5</v>
      </c>
      <c r="F169" s="203" t="s">
        <v>295</v>
      </c>
      <c r="H169" s="204">
        <v>1</v>
      </c>
      <c r="I169" s="182"/>
      <c r="L169" s="177"/>
      <c r="M169" s="183"/>
      <c r="N169" s="184"/>
      <c r="O169" s="184"/>
      <c r="P169" s="184"/>
      <c r="Q169" s="184"/>
      <c r="R169" s="184"/>
      <c r="S169" s="184"/>
      <c r="T169" s="185"/>
      <c r="AT169" s="186" t="s">
        <v>142</v>
      </c>
      <c r="AU169" s="186" t="s">
        <v>89</v>
      </c>
      <c r="AV169" s="10" t="s">
        <v>89</v>
      </c>
      <c r="AW169" s="10" t="s">
        <v>144</v>
      </c>
      <c r="AX169" s="10" t="s">
        <v>80</v>
      </c>
      <c r="AY169" s="186" t="s">
        <v>126</v>
      </c>
    </row>
    <row r="170" spans="2:65" s="13" customFormat="1">
      <c r="B170" s="214"/>
      <c r="D170" s="202" t="s">
        <v>142</v>
      </c>
      <c r="E170" s="215" t="s">
        <v>5</v>
      </c>
      <c r="F170" s="216" t="s">
        <v>296</v>
      </c>
      <c r="H170" s="217" t="s">
        <v>5</v>
      </c>
      <c r="I170" s="218"/>
      <c r="L170" s="214"/>
      <c r="M170" s="219"/>
      <c r="N170" s="220"/>
      <c r="O170" s="220"/>
      <c r="P170" s="220"/>
      <c r="Q170" s="220"/>
      <c r="R170" s="220"/>
      <c r="S170" s="220"/>
      <c r="T170" s="221"/>
      <c r="AT170" s="217" t="s">
        <v>142</v>
      </c>
      <c r="AU170" s="217" t="s">
        <v>89</v>
      </c>
      <c r="AV170" s="13" t="s">
        <v>26</v>
      </c>
      <c r="AW170" s="13" t="s">
        <v>144</v>
      </c>
      <c r="AX170" s="13" t="s">
        <v>80</v>
      </c>
      <c r="AY170" s="217" t="s">
        <v>126</v>
      </c>
    </row>
    <row r="171" spans="2:65" s="10" customFormat="1">
      <c r="B171" s="177"/>
      <c r="D171" s="202" t="s">
        <v>142</v>
      </c>
      <c r="E171" s="186" t="s">
        <v>5</v>
      </c>
      <c r="F171" s="203" t="s">
        <v>297</v>
      </c>
      <c r="H171" s="204">
        <v>1.2</v>
      </c>
      <c r="I171" s="182"/>
      <c r="L171" s="177"/>
      <c r="M171" s="183"/>
      <c r="N171" s="184"/>
      <c r="O171" s="184"/>
      <c r="P171" s="184"/>
      <c r="Q171" s="184"/>
      <c r="R171" s="184"/>
      <c r="S171" s="184"/>
      <c r="T171" s="185"/>
      <c r="AT171" s="186" t="s">
        <v>142</v>
      </c>
      <c r="AU171" s="186" t="s">
        <v>89</v>
      </c>
      <c r="AV171" s="10" t="s">
        <v>89</v>
      </c>
      <c r="AW171" s="10" t="s">
        <v>144</v>
      </c>
      <c r="AX171" s="10" t="s">
        <v>80</v>
      </c>
      <c r="AY171" s="186" t="s">
        <v>126</v>
      </c>
    </row>
    <row r="172" spans="2:65" s="10" customFormat="1">
      <c r="B172" s="177"/>
      <c r="D172" s="202" t="s">
        <v>142</v>
      </c>
      <c r="E172" s="186" t="s">
        <v>5</v>
      </c>
      <c r="F172" s="203" t="s">
        <v>298</v>
      </c>
      <c r="H172" s="204">
        <v>3</v>
      </c>
      <c r="I172" s="182"/>
      <c r="L172" s="177"/>
      <c r="M172" s="183"/>
      <c r="N172" s="184"/>
      <c r="O172" s="184"/>
      <c r="P172" s="184"/>
      <c r="Q172" s="184"/>
      <c r="R172" s="184"/>
      <c r="S172" s="184"/>
      <c r="T172" s="185"/>
      <c r="AT172" s="186" t="s">
        <v>142</v>
      </c>
      <c r="AU172" s="186" t="s">
        <v>89</v>
      </c>
      <c r="AV172" s="10" t="s">
        <v>89</v>
      </c>
      <c r="AW172" s="10" t="s">
        <v>144</v>
      </c>
      <c r="AX172" s="10" t="s">
        <v>80</v>
      </c>
      <c r="AY172" s="186" t="s">
        <v>126</v>
      </c>
    </row>
    <row r="173" spans="2:65" s="12" customFormat="1">
      <c r="B173" s="205"/>
      <c r="D173" s="178" t="s">
        <v>142</v>
      </c>
      <c r="E173" s="206" t="s">
        <v>5</v>
      </c>
      <c r="F173" s="207" t="s">
        <v>177</v>
      </c>
      <c r="H173" s="208">
        <v>5.2</v>
      </c>
      <c r="I173" s="209"/>
      <c r="L173" s="205"/>
      <c r="M173" s="210"/>
      <c r="N173" s="211"/>
      <c r="O173" s="211"/>
      <c r="P173" s="211"/>
      <c r="Q173" s="211"/>
      <c r="R173" s="211"/>
      <c r="S173" s="211"/>
      <c r="T173" s="212"/>
      <c r="AT173" s="213" t="s">
        <v>142</v>
      </c>
      <c r="AU173" s="213" t="s">
        <v>89</v>
      </c>
      <c r="AV173" s="12" t="s">
        <v>125</v>
      </c>
      <c r="AW173" s="12" t="s">
        <v>144</v>
      </c>
      <c r="AX173" s="12" t="s">
        <v>26</v>
      </c>
      <c r="AY173" s="213" t="s">
        <v>126</v>
      </c>
    </row>
    <row r="174" spans="2:65" s="1" customFormat="1" ht="31.5" customHeight="1">
      <c r="B174" s="164"/>
      <c r="C174" s="222" t="s">
        <v>299</v>
      </c>
      <c r="D174" s="222" t="s">
        <v>221</v>
      </c>
      <c r="E174" s="223" t="s">
        <v>300</v>
      </c>
      <c r="F174" s="224" t="s">
        <v>301</v>
      </c>
      <c r="G174" s="225" t="s">
        <v>288</v>
      </c>
      <c r="H174" s="226">
        <v>2.2799999999999998</v>
      </c>
      <c r="I174" s="227"/>
      <c r="J174" s="228">
        <f>ROUND(I174*H174,2)</f>
        <v>0</v>
      </c>
      <c r="K174" s="167" t="s">
        <v>174</v>
      </c>
      <c r="L174" s="229"/>
      <c r="M174" s="230" t="s">
        <v>5</v>
      </c>
      <c r="N174" s="231" t="s">
        <v>51</v>
      </c>
      <c r="O174" s="41"/>
      <c r="P174" s="174">
        <f>O174*H174</f>
        <v>0</v>
      </c>
      <c r="Q174" s="174">
        <v>1</v>
      </c>
      <c r="R174" s="174">
        <f>Q174*H174</f>
        <v>2.2799999999999998</v>
      </c>
      <c r="S174" s="174">
        <v>0</v>
      </c>
      <c r="T174" s="175">
        <f>S174*H174</f>
        <v>0</v>
      </c>
      <c r="AR174" s="23" t="s">
        <v>210</v>
      </c>
      <c r="AT174" s="23" t="s">
        <v>221</v>
      </c>
      <c r="AU174" s="23" t="s">
        <v>89</v>
      </c>
      <c r="AY174" s="23" t="s">
        <v>126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23" t="s">
        <v>26</v>
      </c>
      <c r="BK174" s="176">
        <f>ROUND(I174*H174,2)</f>
        <v>0</v>
      </c>
      <c r="BL174" s="23" t="s">
        <v>125</v>
      </c>
      <c r="BM174" s="23" t="s">
        <v>302</v>
      </c>
    </row>
    <row r="175" spans="2:65" s="10" customFormat="1">
      <c r="B175" s="177"/>
      <c r="D175" s="202" t="s">
        <v>142</v>
      </c>
      <c r="E175" s="186" t="s">
        <v>5</v>
      </c>
      <c r="F175" s="203" t="s">
        <v>303</v>
      </c>
      <c r="H175" s="204">
        <v>2.2799999999999998</v>
      </c>
      <c r="I175" s="182"/>
      <c r="L175" s="177"/>
      <c r="M175" s="183"/>
      <c r="N175" s="184"/>
      <c r="O175" s="184"/>
      <c r="P175" s="184"/>
      <c r="Q175" s="184"/>
      <c r="R175" s="184"/>
      <c r="S175" s="184"/>
      <c r="T175" s="185"/>
      <c r="AT175" s="186" t="s">
        <v>142</v>
      </c>
      <c r="AU175" s="186" t="s">
        <v>89</v>
      </c>
      <c r="AV175" s="10" t="s">
        <v>89</v>
      </c>
      <c r="AW175" s="10" t="s">
        <v>144</v>
      </c>
      <c r="AX175" s="10" t="s">
        <v>80</v>
      </c>
      <c r="AY175" s="186" t="s">
        <v>126</v>
      </c>
    </row>
    <row r="176" spans="2:65" s="12" customFormat="1">
      <c r="B176" s="205"/>
      <c r="D176" s="178" t="s">
        <v>142</v>
      </c>
      <c r="E176" s="206" t="s">
        <v>5</v>
      </c>
      <c r="F176" s="207" t="s">
        <v>177</v>
      </c>
      <c r="H176" s="208">
        <v>2.2799999999999998</v>
      </c>
      <c r="I176" s="209"/>
      <c r="L176" s="205"/>
      <c r="M176" s="210"/>
      <c r="N176" s="211"/>
      <c r="O176" s="211"/>
      <c r="P176" s="211"/>
      <c r="Q176" s="211"/>
      <c r="R176" s="211"/>
      <c r="S176" s="211"/>
      <c r="T176" s="212"/>
      <c r="AT176" s="213" t="s">
        <v>142</v>
      </c>
      <c r="AU176" s="213" t="s">
        <v>89</v>
      </c>
      <c r="AV176" s="12" t="s">
        <v>125</v>
      </c>
      <c r="AW176" s="12" t="s">
        <v>144</v>
      </c>
      <c r="AX176" s="12" t="s">
        <v>26</v>
      </c>
      <c r="AY176" s="213" t="s">
        <v>126</v>
      </c>
    </row>
    <row r="177" spans="2:65" s="1" customFormat="1" ht="22.5" customHeight="1">
      <c r="B177" s="164"/>
      <c r="C177" s="222" t="s">
        <v>304</v>
      </c>
      <c r="D177" s="222" t="s">
        <v>221</v>
      </c>
      <c r="E177" s="223" t="s">
        <v>305</v>
      </c>
      <c r="F177" s="224" t="s">
        <v>306</v>
      </c>
      <c r="G177" s="225" t="s">
        <v>288</v>
      </c>
      <c r="H177" s="226">
        <v>7.6</v>
      </c>
      <c r="I177" s="227"/>
      <c r="J177" s="228">
        <f>ROUND(I177*H177,2)</f>
        <v>0</v>
      </c>
      <c r="K177" s="224" t="s">
        <v>174</v>
      </c>
      <c r="L177" s="229"/>
      <c r="M177" s="230" t="s">
        <v>5</v>
      </c>
      <c r="N177" s="231" t="s">
        <v>51</v>
      </c>
      <c r="O177" s="41"/>
      <c r="P177" s="174">
        <f>O177*H177</f>
        <v>0</v>
      </c>
      <c r="Q177" s="174">
        <v>1</v>
      </c>
      <c r="R177" s="174">
        <f>Q177*H177</f>
        <v>7.6</v>
      </c>
      <c r="S177" s="174">
        <v>0</v>
      </c>
      <c r="T177" s="175">
        <f>S177*H177</f>
        <v>0</v>
      </c>
      <c r="AR177" s="23" t="s">
        <v>210</v>
      </c>
      <c r="AT177" s="23" t="s">
        <v>221</v>
      </c>
      <c r="AU177" s="23" t="s">
        <v>89</v>
      </c>
      <c r="AY177" s="23" t="s">
        <v>126</v>
      </c>
      <c r="BE177" s="176">
        <f>IF(N177="základní",J177,0)</f>
        <v>0</v>
      </c>
      <c r="BF177" s="176">
        <f>IF(N177="snížená",J177,0)</f>
        <v>0</v>
      </c>
      <c r="BG177" s="176">
        <f>IF(N177="zákl. přenesená",J177,0)</f>
        <v>0</v>
      </c>
      <c r="BH177" s="176">
        <f>IF(N177="sníž. přenesená",J177,0)</f>
        <v>0</v>
      </c>
      <c r="BI177" s="176">
        <f>IF(N177="nulová",J177,0)</f>
        <v>0</v>
      </c>
      <c r="BJ177" s="23" t="s">
        <v>26</v>
      </c>
      <c r="BK177" s="176">
        <f>ROUND(I177*H177,2)</f>
        <v>0</v>
      </c>
      <c r="BL177" s="23" t="s">
        <v>125</v>
      </c>
      <c r="BM177" s="23" t="s">
        <v>307</v>
      </c>
    </row>
    <row r="178" spans="2:65" s="1" customFormat="1" ht="27">
      <c r="B178" s="40"/>
      <c r="D178" s="202" t="s">
        <v>308</v>
      </c>
      <c r="F178" s="232" t="s">
        <v>309</v>
      </c>
      <c r="I178" s="233"/>
      <c r="L178" s="40"/>
      <c r="M178" s="234"/>
      <c r="N178" s="41"/>
      <c r="O178" s="41"/>
      <c r="P178" s="41"/>
      <c r="Q178" s="41"/>
      <c r="R178" s="41"/>
      <c r="S178" s="41"/>
      <c r="T178" s="69"/>
      <c r="AT178" s="23" t="s">
        <v>308</v>
      </c>
      <c r="AU178" s="23" t="s">
        <v>89</v>
      </c>
    </row>
    <row r="179" spans="2:65" s="10" customFormat="1">
      <c r="B179" s="177"/>
      <c r="D179" s="202" t="s">
        <v>142</v>
      </c>
      <c r="E179" s="186" t="s">
        <v>5</v>
      </c>
      <c r="F179" s="203" t="s">
        <v>310</v>
      </c>
      <c r="H179" s="204">
        <v>1.9</v>
      </c>
      <c r="I179" s="182"/>
      <c r="L179" s="177"/>
      <c r="M179" s="183"/>
      <c r="N179" s="184"/>
      <c r="O179" s="184"/>
      <c r="P179" s="184"/>
      <c r="Q179" s="184"/>
      <c r="R179" s="184"/>
      <c r="S179" s="184"/>
      <c r="T179" s="185"/>
      <c r="AT179" s="186" t="s">
        <v>142</v>
      </c>
      <c r="AU179" s="186" t="s">
        <v>89</v>
      </c>
      <c r="AV179" s="10" t="s">
        <v>89</v>
      </c>
      <c r="AW179" s="10" t="s">
        <v>144</v>
      </c>
      <c r="AX179" s="10" t="s">
        <v>80</v>
      </c>
      <c r="AY179" s="186" t="s">
        <v>126</v>
      </c>
    </row>
    <row r="180" spans="2:65" s="13" customFormat="1">
      <c r="B180" s="214"/>
      <c r="D180" s="202" t="s">
        <v>142</v>
      </c>
      <c r="E180" s="215" t="s">
        <v>5</v>
      </c>
      <c r="F180" s="216" t="s">
        <v>296</v>
      </c>
      <c r="H180" s="217" t="s">
        <v>5</v>
      </c>
      <c r="I180" s="218"/>
      <c r="L180" s="214"/>
      <c r="M180" s="219"/>
      <c r="N180" s="220"/>
      <c r="O180" s="220"/>
      <c r="P180" s="220"/>
      <c r="Q180" s="220"/>
      <c r="R180" s="220"/>
      <c r="S180" s="220"/>
      <c r="T180" s="221"/>
      <c r="AT180" s="217" t="s">
        <v>142</v>
      </c>
      <c r="AU180" s="217" t="s">
        <v>89</v>
      </c>
      <c r="AV180" s="13" t="s">
        <v>26</v>
      </c>
      <c r="AW180" s="13" t="s">
        <v>144</v>
      </c>
      <c r="AX180" s="13" t="s">
        <v>80</v>
      </c>
      <c r="AY180" s="217" t="s">
        <v>126</v>
      </c>
    </row>
    <row r="181" spans="2:65" s="10" customFormat="1">
      <c r="B181" s="177"/>
      <c r="D181" s="202" t="s">
        <v>142</v>
      </c>
      <c r="E181" s="186" t="s">
        <v>5</v>
      </c>
      <c r="F181" s="203" t="s">
        <v>311</v>
      </c>
      <c r="H181" s="204">
        <v>5.7</v>
      </c>
      <c r="I181" s="182"/>
      <c r="L181" s="177"/>
      <c r="M181" s="183"/>
      <c r="N181" s="184"/>
      <c r="O181" s="184"/>
      <c r="P181" s="184"/>
      <c r="Q181" s="184"/>
      <c r="R181" s="184"/>
      <c r="S181" s="184"/>
      <c r="T181" s="185"/>
      <c r="AT181" s="186" t="s">
        <v>142</v>
      </c>
      <c r="AU181" s="186" t="s">
        <v>89</v>
      </c>
      <c r="AV181" s="10" t="s">
        <v>89</v>
      </c>
      <c r="AW181" s="10" t="s">
        <v>144</v>
      </c>
      <c r="AX181" s="10" t="s">
        <v>80</v>
      </c>
      <c r="AY181" s="186" t="s">
        <v>126</v>
      </c>
    </row>
    <row r="182" spans="2:65" s="12" customFormat="1">
      <c r="B182" s="205"/>
      <c r="D182" s="178" t="s">
        <v>142</v>
      </c>
      <c r="E182" s="206" t="s">
        <v>5</v>
      </c>
      <c r="F182" s="207" t="s">
        <v>177</v>
      </c>
      <c r="H182" s="208">
        <v>7.6</v>
      </c>
      <c r="I182" s="209"/>
      <c r="L182" s="205"/>
      <c r="M182" s="210"/>
      <c r="N182" s="211"/>
      <c r="O182" s="211"/>
      <c r="P182" s="211"/>
      <c r="Q182" s="211"/>
      <c r="R182" s="211"/>
      <c r="S182" s="211"/>
      <c r="T182" s="212"/>
      <c r="AT182" s="213" t="s">
        <v>142</v>
      </c>
      <c r="AU182" s="213" t="s">
        <v>89</v>
      </c>
      <c r="AV182" s="12" t="s">
        <v>125</v>
      </c>
      <c r="AW182" s="12" t="s">
        <v>144</v>
      </c>
      <c r="AX182" s="12" t="s">
        <v>26</v>
      </c>
      <c r="AY182" s="213" t="s">
        <v>126</v>
      </c>
    </row>
    <row r="183" spans="2:65" s="1" customFormat="1" ht="44.25" customHeight="1">
      <c r="B183" s="164"/>
      <c r="C183" s="165" t="s">
        <v>312</v>
      </c>
      <c r="D183" s="165" t="s">
        <v>127</v>
      </c>
      <c r="E183" s="166" t="s">
        <v>313</v>
      </c>
      <c r="F183" s="167" t="s">
        <v>314</v>
      </c>
      <c r="G183" s="168" t="s">
        <v>218</v>
      </c>
      <c r="H183" s="169">
        <v>1.5</v>
      </c>
      <c r="I183" s="170"/>
      <c r="J183" s="171">
        <f>ROUND(I183*H183,2)</f>
        <v>0</v>
      </c>
      <c r="K183" s="167" t="s">
        <v>174</v>
      </c>
      <c r="L183" s="40"/>
      <c r="M183" s="172" t="s">
        <v>5</v>
      </c>
      <c r="N183" s="173" t="s">
        <v>51</v>
      </c>
      <c r="O183" s="41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AR183" s="23" t="s">
        <v>125</v>
      </c>
      <c r="AT183" s="23" t="s">
        <v>127</v>
      </c>
      <c r="AU183" s="23" t="s">
        <v>89</v>
      </c>
      <c r="AY183" s="23" t="s">
        <v>126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23" t="s">
        <v>26</v>
      </c>
      <c r="BK183" s="176">
        <f>ROUND(I183*H183,2)</f>
        <v>0</v>
      </c>
      <c r="BL183" s="23" t="s">
        <v>125</v>
      </c>
      <c r="BM183" s="23" t="s">
        <v>315</v>
      </c>
    </row>
    <row r="184" spans="2:65" s="10" customFormat="1">
      <c r="B184" s="177"/>
      <c r="D184" s="202" t="s">
        <v>142</v>
      </c>
      <c r="E184" s="186" t="s">
        <v>5</v>
      </c>
      <c r="F184" s="203" t="s">
        <v>316</v>
      </c>
      <c r="H184" s="204">
        <v>1.5</v>
      </c>
      <c r="I184" s="182"/>
      <c r="L184" s="177"/>
      <c r="M184" s="183"/>
      <c r="N184" s="184"/>
      <c r="O184" s="184"/>
      <c r="P184" s="184"/>
      <c r="Q184" s="184"/>
      <c r="R184" s="184"/>
      <c r="S184" s="184"/>
      <c r="T184" s="185"/>
      <c r="AT184" s="186" t="s">
        <v>142</v>
      </c>
      <c r="AU184" s="186" t="s">
        <v>89</v>
      </c>
      <c r="AV184" s="10" t="s">
        <v>89</v>
      </c>
      <c r="AW184" s="10" t="s">
        <v>144</v>
      </c>
      <c r="AX184" s="10" t="s">
        <v>80</v>
      </c>
      <c r="AY184" s="186" t="s">
        <v>126</v>
      </c>
    </row>
    <row r="185" spans="2:65" s="12" customFormat="1">
      <c r="B185" s="205"/>
      <c r="D185" s="178" t="s">
        <v>142</v>
      </c>
      <c r="E185" s="206" t="s">
        <v>5</v>
      </c>
      <c r="F185" s="207" t="s">
        <v>177</v>
      </c>
      <c r="H185" s="208">
        <v>1.5</v>
      </c>
      <c r="I185" s="209"/>
      <c r="L185" s="205"/>
      <c r="M185" s="210"/>
      <c r="N185" s="211"/>
      <c r="O185" s="211"/>
      <c r="P185" s="211"/>
      <c r="Q185" s="211"/>
      <c r="R185" s="211"/>
      <c r="S185" s="211"/>
      <c r="T185" s="212"/>
      <c r="AT185" s="213" t="s">
        <v>142</v>
      </c>
      <c r="AU185" s="213" t="s">
        <v>89</v>
      </c>
      <c r="AV185" s="12" t="s">
        <v>125</v>
      </c>
      <c r="AW185" s="12" t="s">
        <v>144</v>
      </c>
      <c r="AX185" s="12" t="s">
        <v>26</v>
      </c>
      <c r="AY185" s="213" t="s">
        <v>126</v>
      </c>
    </row>
    <row r="186" spans="2:65" s="1" customFormat="1" ht="22.5" customHeight="1">
      <c r="B186" s="164"/>
      <c r="C186" s="222" t="s">
        <v>317</v>
      </c>
      <c r="D186" s="222" t="s">
        <v>221</v>
      </c>
      <c r="E186" s="223" t="s">
        <v>318</v>
      </c>
      <c r="F186" s="224" t="s">
        <v>319</v>
      </c>
      <c r="G186" s="225" t="s">
        <v>288</v>
      </c>
      <c r="H186" s="226">
        <v>1.5</v>
      </c>
      <c r="I186" s="227"/>
      <c r="J186" s="228">
        <f>ROUND(I186*H186,2)</f>
        <v>0</v>
      </c>
      <c r="K186" s="224" t="s">
        <v>174</v>
      </c>
      <c r="L186" s="229"/>
      <c r="M186" s="230" t="s">
        <v>5</v>
      </c>
      <c r="N186" s="231" t="s">
        <v>51</v>
      </c>
      <c r="O186" s="41"/>
      <c r="P186" s="174">
        <f>O186*H186</f>
        <v>0</v>
      </c>
      <c r="Q186" s="174">
        <v>1</v>
      </c>
      <c r="R186" s="174">
        <f>Q186*H186</f>
        <v>1.5</v>
      </c>
      <c r="S186" s="174">
        <v>0</v>
      </c>
      <c r="T186" s="175">
        <f>S186*H186</f>
        <v>0</v>
      </c>
      <c r="AR186" s="23" t="s">
        <v>210</v>
      </c>
      <c r="AT186" s="23" t="s">
        <v>221</v>
      </c>
      <c r="AU186" s="23" t="s">
        <v>89</v>
      </c>
      <c r="AY186" s="23" t="s">
        <v>126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23" t="s">
        <v>26</v>
      </c>
      <c r="BK186" s="176">
        <f>ROUND(I186*H186,2)</f>
        <v>0</v>
      </c>
      <c r="BL186" s="23" t="s">
        <v>125</v>
      </c>
      <c r="BM186" s="23" t="s">
        <v>320</v>
      </c>
    </row>
    <row r="187" spans="2:65" s="10" customFormat="1">
      <c r="B187" s="177"/>
      <c r="D187" s="202" t="s">
        <v>142</v>
      </c>
      <c r="E187" s="186" t="s">
        <v>5</v>
      </c>
      <c r="F187" s="203" t="s">
        <v>321</v>
      </c>
      <c r="H187" s="204">
        <v>1.5</v>
      </c>
      <c r="I187" s="182"/>
      <c r="L187" s="177"/>
      <c r="M187" s="183"/>
      <c r="N187" s="184"/>
      <c r="O187" s="184"/>
      <c r="P187" s="184"/>
      <c r="Q187" s="184"/>
      <c r="R187" s="184"/>
      <c r="S187" s="184"/>
      <c r="T187" s="185"/>
      <c r="AT187" s="186" t="s">
        <v>142</v>
      </c>
      <c r="AU187" s="186" t="s">
        <v>89</v>
      </c>
      <c r="AV187" s="10" t="s">
        <v>89</v>
      </c>
      <c r="AW187" s="10" t="s">
        <v>144</v>
      </c>
      <c r="AX187" s="10" t="s">
        <v>80</v>
      </c>
      <c r="AY187" s="186" t="s">
        <v>126</v>
      </c>
    </row>
    <row r="188" spans="2:65" s="12" customFormat="1">
      <c r="B188" s="205"/>
      <c r="D188" s="178" t="s">
        <v>142</v>
      </c>
      <c r="E188" s="206" t="s">
        <v>5</v>
      </c>
      <c r="F188" s="207" t="s">
        <v>177</v>
      </c>
      <c r="H188" s="208">
        <v>1.5</v>
      </c>
      <c r="I188" s="209"/>
      <c r="L188" s="205"/>
      <c r="M188" s="210"/>
      <c r="N188" s="211"/>
      <c r="O188" s="211"/>
      <c r="P188" s="211"/>
      <c r="Q188" s="211"/>
      <c r="R188" s="211"/>
      <c r="S188" s="211"/>
      <c r="T188" s="212"/>
      <c r="AT188" s="213" t="s">
        <v>142</v>
      </c>
      <c r="AU188" s="213" t="s">
        <v>89</v>
      </c>
      <c r="AV188" s="12" t="s">
        <v>125</v>
      </c>
      <c r="AW188" s="12" t="s">
        <v>144</v>
      </c>
      <c r="AX188" s="12" t="s">
        <v>26</v>
      </c>
      <c r="AY188" s="213" t="s">
        <v>126</v>
      </c>
    </row>
    <row r="189" spans="2:65" s="1" customFormat="1" ht="22.5" customHeight="1">
      <c r="B189" s="164"/>
      <c r="C189" s="165" t="s">
        <v>322</v>
      </c>
      <c r="D189" s="165" t="s">
        <v>127</v>
      </c>
      <c r="E189" s="166" t="s">
        <v>323</v>
      </c>
      <c r="F189" s="167" t="s">
        <v>324</v>
      </c>
      <c r="G189" s="168" t="s">
        <v>173</v>
      </c>
      <c r="H189" s="169">
        <v>132.6</v>
      </c>
      <c r="I189" s="170"/>
      <c r="J189" s="171">
        <f>ROUND(I189*H189,2)</f>
        <v>0</v>
      </c>
      <c r="K189" s="167" t="s">
        <v>174</v>
      </c>
      <c r="L189" s="40"/>
      <c r="M189" s="172" t="s">
        <v>5</v>
      </c>
      <c r="N189" s="173" t="s">
        <v>51</v>
      </c>
      <c r="O189" s="41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AR189" s="23" t="s">
        <v>125</v>
      </c>
      <c r="AT189" s="23" t="s">
        <v>127</v>
      </c>
      <c r="AU189" s="23" t="s">
        <v>89</v>
      </c>
      <c r="AY189" s="23" t="s">
        <v>126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23" t="s">
        <v>26</v>
      </c>
      <c r="BK189" s="176">
        <f>ROUND(I189*H189,2)</f>
        <v>0</v>
      </c>
      <c r="BL189" s="23" t="s">
        <v>125</v>
      </c>
      <c r="BM189" s="23" t="s">
        <v>325</v>
      </c>
    </row>
    <row r="190" spans="2:65" s="13" customFormat="1">
      <c r="B190" s="214"/>
      <c r="D190" s="202" t="s">
        <v>142</v>
      </c>
      <c r="E190" s="215" t="s">
        <v>5</v>
      </c>
      <c r="F190" s="216" t="s">
        <v>326</v>
      </c>
      <c r="H190" s="217" t="s">
        <v>5</v>
      </c>
      <c r="I190" s="218"/>
      <c r="L190" s="214"/>
      <c r="M190" s="219"/>
      <c r="N190" s="220"/>
      <c r="O190" s="220"/>
      <c r="P190" s="220"/>
      <c r="Q190" s="220"/>
      <c r="R190" s="220"/>
      <c r="S190" s="220"/>
      <c r="T190" s="221"/>
      <c r="AT190" s="217" t="s">
        <v>142</v>
      </c>
      <c r="AU190" s="217" t="s">
        <v>89</v>
      </c>
      <c r="AV190" s="13" t="s">
        <v>26</v>
      </c>
      <c r="AW190" s="13" t="s">
        <v>144</v>
      </c>
      <c r="AX190" s="13" t="s">
        <v>80</v>
      </c>
      <c r="AY190" s="217" t="s">
        <v>126</v>
      </c>
    </row>
    <row r="191" spans="2:65" s="10" customFormat="1">
      <c r="B191" s="177"/>
      <c r="D191" s="202" t="s">
        <v>142</v>
      </c>
      <c r="E191" s="186" t="s">
        <v>5</v>
      </c>
      <c r="F191" s="203" t="s">
        <v>191</v>
      </c>
      <c r="H191" s="204">
        <v>120</v>
      </c>
      <c r="I191" s="182"/>
      <c r="L191" s="177"/>
      <c r="M191" s="183"/>
      <c r="N191" s="184"/>
      <c r="O191" s="184"/>
      <c r="P191" s="184"/>
      <c r="Q191" s="184"/>
      <c r="R191" s="184"/>
      <c r="S191" s="184"/>
      <c r="T191" s="185"/>
      <c r="AT191" s="186" t="s">
        <v>142</v>
      </c>
      <c r="AU191" s="186" t="s">
        <v>89</v>
      </c>
      <c r="AV191" s="10" t="s">
        <v>89</v>
      </c>
      <c r="AW191" s="10" t="s">
        <v>144</v>
      </c>
      <c r="AX191" s="10" t="s">
        <v>80</v>
      </c>
      <c r="AY191" s="186" t="s">
        <v>126</v>
      </c>
    </row>
    <row r="192" spans="2:65" s="10" customFormat="1">
      <c r="B192" s="177"/>
      <c r="D192" s="202" t="s">
        <v>142</v>
      </c>
      <c r="E192" s="186" t="s">
        <v>5</v>
      </c>
      <c r="F192" s="203" t="s">
        <v>186</v>
      </c>
      <c r="H192" s="204">
        <v>6.6</v>
      </c>
      <c r="I192" s="182"/>
      <c r="L192" s="177"/>
      <c r="M192" s="183"/>
      <c r="N192" s="184"/>
      <c r="O192" s="184"/>
      <c r="P192" s="184"/>
      <c r="Q192" s="184"/>
      <c r="R192" s="184"/>
      <c r="S192" s="184"/>
      <c r="T192" s="185"/>
      <c r="AT192" s="186" t="s">
        <v>142</v>
      </c>
      <c r="AU192" s="186" t="s">
        <v>89</v>
      </c>
      <c r="AV192" s="10" t="s">
        <v>89</v>
      </c>
      <c r="AW192" s="10" t="s">
        <v>144</v>
      </c>
      <c r="AX192" s="10" t="s">
        <v>80</v>
      </c>
      <c r="AY192" s="186" t="s">
        <v>126</v>
      </c>
    </row>
    <row r="193" spans="2:65" s="10" customFormat="1">
      <c r="B193" s="177"/>
      <c r="D193" s="202" t="s">
        <v>142</v>
      </c>
      <c r="E193" s="186" t="s">
        <v>5</v>
      </c>
      <c r="F193" s="203" t="s">
        <v>187</v>
      </c>
      <c r="H193" s="204">
        <v>6</v>
      </c>
      <c r="I193" s="182"/>
      <c r="L193" s="177"/>
      <c r="M193" s="183"/>
      <c r="N193" s="184"/>
      <c r="O193" s="184"/>
      <c r="P193" s="184"/>
      <c r="Q193" s="184"/>
      <c r="R193" s="184"/>
      <c r="S193" s="184"/>
      <c r="T193" s="185"/>
      <c r="AT193" s="186" t="s">
        <v>142</v>
      </c>
      <c r="AU193" s="186" t="s">
        <v>89</v>
      </c>
      <c r="AV193" s="10" t="s">
        <v>89</v>
      </c>
      <c r="AW193" s="10" t="s">
        <v>144</v>
      </c>
      <c r="AX193" s="10" t="s">
        <v>80</v>
      </c>
      <c r="AY193" s="186" t="s">
        <v>126</v>
      </c>
    </row>
    <row r="194" spans="2:65" s="12" customFormat="1">
      <c r="B194" s="205"/>
      <c r="D194" s="202" t="s">
        <v>142</v>
      </c>
      <c r="E194" s="235" t="s">
        <v>5</v>
      </c>
      <c r="F194" s="236" t="s">
        <v>177</v>
      </c>
      <c r="H194" s="237">
        <v>132.6</v>
      </c>
      <c r="I194" s="209"/>
      <c r="L194" s="205"/>
      <c r="M194" s="210"/>
      <c r="N194" s="211"/>
      <c r="O194" s="211"/>
      <c r="P194" s="211"/>
      <c r="Q194" s="211"/>
      <c r="R194" s="211"/>
      <c r="S194" s="211"/>
      <c r="T194" s="212"/>
      <c r="AT194" s="213" t="s">
        <v>142</v>
      </c>
      <c r="AU194" s="213" t="s">
        <v>89</v>
      </c>
      <c r="AV194" s="12" t="s">
        <v>125</v>
      </c>
      <c r="AW194" s="12" t="s">
        <v>144</v>
      </c>
      <c r="AX194" s="12" t="s">
        <v>26</v>
      </c>
      <c r="AY194" s="213" t="s">
        <v>126</v>
      </c>
    </row>
    <row r="195" spans="2:65" s="9" customFormat="1" ht="29.85" customHeight="1">
      <c r="B195" s="152"/>
      <c r="D195" s="153" t="s">
        <v>79</v>
      </c>
      <c r="E195" s="200" t="s">
        <v>89</v>
      </c>
      <c r="F195" s="200" t="s">
        <v>327</v>
      </c>
      <c r="I195" s="155"/>
      <c r="J195" s="201">
        <f>BK195</f>
        <v>0</v>
      </c>
      <c r="L195" s="152"/>
      <c r="M195" s="157"/>
      <c r="N195" s="158"/>
      <c r="O195" s="158"/>
      <c r="P195" s="159">
        <f>SUM(P196:P202)</f>
        <v>0</v>
      </c>
      <c r="Q195" s="158"/>
      <c r="R195" s="159">
        <f>SUM(R196:R202)</f>
        <v>3.3652246999000002</v>
      </c>
      <c r="S195" s="158"/>
      <c r="T195" s="160">
        <f>SUM(T196:T202)</f>
        <v>0</v>
      </c>
      <c r="AR195" s="161" t="s">
        <v>26</v>
      </c>
      <c r="AT195" s="162" t="s">
        <v>79</v>
      </c>
      <c r="AU195" s="162" t="s">
        <v>26</v>
      </c>
      <c r="AY195" s="161" t="s">
        <v>126</v>
      </c>
      <c r="BK195" s="163">
        <f>SUM(BK196:BK202)</f>
        <v>0</v>
      </c>
    </row>
    <row r="196" spans="2:65" s="1" customFormat="1" ht="22.5" customHeight="1">
      <c r="B196" s="164"/>
      <c r="C196" s="165" t="s">
        <v>328</v>
      </c>
      <c r="D196" s="165" t="s">
        <v>127</v>
      </c>
      <c r="E196" s="166" t="s">
        <v>329</v>
      </c>
      <c r="F196" s="167" t="s">
        <v>330</v>
      </c>
      <c r="G196" s="168" t="s">
        <v>218</v>
      </c>
      <c r="H196" s="169">
        <v>0.17499999999999999</v>
      </c>
      <c r="I196" s="170"/>
      <c r="J196" s="171">
        <f>ROUND(I196*H196,2)</f>
        <v>0</v>
      </c>
      <c r="K196" s="167" t="s">
        <v>174</v>
      </c>
      <c r="L196" s="40"/>
      <c r="M196" s="172" t="s">
        <v>5</v>
      </c>
      <c r="N196" s="173" t="s">
        <v>51</v>
      </c>
      <c r="O196" s="41"/>
      <c r="P196" s="174">
        <f>O196*H196</f>
        <v>0</v>
      </c>
      <c r="Q196" s="174">
        <v>2.5359600000000002</v>
      </c>
      <c r="R196" s="174">
        <f>Q196*H196</f>
        <v>0.44379299999999999</v>
      </c>
      <c r="S196" s="174">
        <v>0</v>
      </c>
      <c r="T196" s="175">
        <f>S196*H196</f>
        <v>0</v>
      </c>
      <c r="AR196" s="23" t="s">
        <v>125</v>
      </c>
      <c r="AT196" s="23" t="s">
        <v>127</v>
      </c>
      <c r="AU196" s="23" t="s">
        <v>89</v>
      </c>
      <c r="AY196" s="23" t="s">
        <v>126</v>
      </c>
      <c r="BE196" s="176">
        <f>IF(N196="základní",J196,0)</f>
        <v>0</v>
      </c>
      <c r="BF196" s="176">
        <f>IF(N196="snížená",J196,0)</f>
        <v>0</v>
      </c>
      <c r="BG196" s="176">
        <f>IF(N196="zákl. přenesená",J196,0)</f>
        <v>0</v>
      </c>
      <c r="BH196" s="176">
        <f>IF(N196="sníž. přenesená",J196,0)</f>
        <v>0</v>
      </c>
      <c r="BI196" s="176">
        <f>IF(N196="nulová",J196,0)</f>
        <v>0</v>
      </c>
      <c r="BJ196" s="23" t="s">
        <v>26</v>
      </c>
      <c r="BK196" s="176">
        <f>ROUND(I196*H196,2)</f>
        <v>0</v>
      </c>
      <c r="BL196" s="23" t="s">
        <v>125</v>
      </c>
      <c r="BM196" s="23" t="s">
        <v>331</v>
      </c>
    </row>
    <row r="197" spans="2:65" s="10" customFormat="1">
      <c r="B197" s="177"/>
      <c r="D197" s="202" t="s">
        <v>142</v>
      </c>
      <c r="E197" s="186" t="s">
        <v>5</v>
      </c>
      <c r="F197" s="203" t="s">
        <v>250</v>
      </c>
      <c r="H197" s="204">
        <v>0.17499999999999999</v>
      </c>
      <c r="I197" s="182"/>
      <c r="L197" s="177"/>
      <c r="M197" s="183"/>
      <c r="N197" s="184"/>
      <c r="O197" s="184"/>
      <c r="P197" s="184"/>
      <c r="Q197" s="184"/>
      <c r="R197" s="184"/>
      <c r="S197" s="184"/>
      <c r="T197" s="185"/>
      <c r="AT197" s="186" t="s">
        <v>142</v>
      </c>
      <c r="AU197" s="186" t="s">
        <v>89</v>
      </c>
      <c r="AV197" s="10" t="s">
        <v>89</v>
      </c>
      <c r="AW197" s="10" t="s">
        <v>144</v>
      </c>
      <c r="AX197" s="10" t="s">
        <v>80</v>
      </c>
      <c r="AY197" s="186" t="s">
        <v>126</v>
      </c>
    </row>
    <row r="198" spans="2:65" s="12" customFormat="1">
      <c r="B198" s="205"/>
      <c r="D198" s="178" t="s">
        <v>142</v>
      </c>
      <c r="E198" s="206" t="s">
        <v>5</v>
      </c>
      <c r="F198" s="207" t="s">
        <v>177</v>
      </c>
      <c r="H198" s="208">
        <v>0.17499999999999999</v>
      </c>
      <c r="I198" s="209"/>
      <c r="L198" s="205"/>
      <c r="M198" s="210"/>
      <c r="N198" s="211"/>
      <c r="O198" s="211"/>
      <c r="P198" s="211"/>
      <c r="Q198" s="211"/>
      <c r="R198" s="211"/>
      <c r="S198" s="211"/>
      <c r="T198" s="212"/>
      <c r="AT198" s="213" t="s">
        <v>142</v>
      </c>
      <c r="AU198" s="213" t="s">
        <v>89</v>
      </c>
      <c r="AV198" s="12" t="s">
        <v>125</v>
      </c>
      <c r="AW198" s="12" t="s">
        <v>144</v>
      </c>
      <c r="AX198" s="12" t="s">
        <v>26</v>
      </c>
      <c r="AY198" s="213" t="s">
        <v>126</v>
      </c>
    </row>
    <row r="199" spans="2:65" s="1" customFormat="1" ht="22.5" customHeight="1">
      <c r="B199" s="164"/>
      <c r="C199" s="165" t="s">
        <v>332</v>
      </c>
      <c r="D199" s="165" t="s">
        <v>127</v>
      </c>
      <c r="E199" s="166" t="s">
        <v>333</v>
      </c>
      <c r="F199" s="167" t="s">
        <v>334</v>
      </c>
      <c r="G199" s="168" t="s">
        <v>218</v>
      </c>
      <c r="H199" s="169">
        <v>1.2250000000000001</v>
      </c>
      <c r="I199" s="170"/>
      <c r="J199" s="171">
        <f>ROUND(I199*H199,2)</f>
        <v>0</v>
      </c>
      <c r="K199" s="167" t="s">
        <v>174</v>
      </c>
      <c r="L199" s="40"/>
      <c r="M199" s="172" t="s">
        <v>5</v>
      </c>
      <c r="N199" s="173" t="s">
        <v>51</v>
      </c>
      <c r="O199" s="41"/>
      <c r="P199" s="174">
        <f>O199*H199</f>
        <v>0</v>
      </c>
      <c r="Q199" s="174">
        <v>2.3848422039999999</v>
      </c>
      <c r="R199" s="174">
        <f>Q199*H199</f>
        <v>2.9214316999000003</v>
      </c>
      <c r="S199" s="174">
        <v>0</v>
      </c>
      <c r="T199" s="175">
        <f>S199*H199</f>
        <v>0</v>
      </c>
      <c r="AR199" s="23" t="s">
        <v>125</v>
      </c>
      <c r="AT199" s="23" t="s">
        <v>127</v>
      </c>
      <c r="AU199" s="23" t="s">
        <v>89</v>
      </c>
      <c r="AY199" s="23" t="s">
        <v>126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23" t="s">
        <v>26</v>
      </c>
      <c r="BK199" s="176">
        <f>ROUND(I199*H199,2)</f>
        <v>0</v>
      </c>
      <c r="BL199" s="23" t="s">
        <v>125</v>
      </c>
      <c r="BM199" s="23" t="s">
        <v>335</v>
      </c>
    </row>
    <row r="200" spans="2:65" s="10" customFormat="1">
      <c r="B200" s="177"/>
      <c r="D200" s="202" t="s">
        <v>142</v>
      </c>
      <c r="E200" s="186" t="s">
        <v>5</v>
      </c>
      <c r="F200" s="203" t="s">
        <v>336</v>
      </c>
      <c r="H200" s="204">
        <v>0.22500000000000001</v>
      </c>
      <c r="I200" s="182"/>
      <c r="L200" s="177"/>
      <c r="M200" s="183"/>
      <c r="N200" s="184"/>
      <c r="O200" s="184"/>
      <c r="P200" s="184"/>
      <c r="Q200" s="184"/>
      <c r="R200" s="184"/>
      <c r="S200" s="184"/>
      <c r="T200" s="185"/>
      <c r="AT200" s="186" t="s">
        <v>142</v>
      </c>
      <c r="AU200" s="186" t="s">
        <v>89</v>
      </c>
      <c r="AV200" s="10" t="s">
        <v>89</v>
      </c>
      <c r="AW200" s="10" t="s">
        <v>144</v>
      </c>
      <c r="AX200" s="10" t="s">
        <v>80</v>
      </c>
      <c r="AY200" s="186" t="s">
        <v>126</v>
      </c>
    </row>
    <row r="201" spans="2:65" s="10" customFormat="1">
      <c r="B201" s="177"/>
      <c r="D201" s="202" t="s">
        <v>142</v>
      </c>
      <c r="E201" s="186" t="s">
        <v>5</v>
      </c>
      <c r="F201" s="203" t="s">
        <v>337</v>
      </c>
      <c r="H201" s="204">
        <v>1</v>
      </c>
      <c r="I201" s="182"/>
      <c r="L201" s="177"/>
      <c r="M201" s="183"/>
      <c r="N201" s="184"/>
      <c r="O201" s="184"/>
      <c r="P201" s="184"/>
      <c r="Q201" s="184"/>
      <c r="R201" s="184"/>
      <c r="S201" s="184"/>
      <c r="T201" s="185"/>
      <c r="AT201" s="186" t="s">
        <v>142</v>
      </c>
      <c r="AU201" s="186" t="s">
        <v>89</v>
      </c>
      <c r="AV201" s="10" t="s">
        <v>89</v>
      </c>
      <c r="AW201" s="10" t="s">
        <v>144</v>
      </c>
      <c r="AX201" s="10" t="s">
        <v>80</v>
      </c>
      <c r="AY201" s="186" t="s">
        <v>126</v>
      </c>
    </row>
    <row r="202" spans="2:65" s="12" customFormat="1">
      <c r="B202" s="205"/>
      <c r="D202" s="202" t="s">
        <v>142</v>
      </c>
      <c r="E202" s="235" t="s">
        <v>5</v>
      </c>
      <c r="F202" s="236" t="s">
        <v>177</v>
      </c>
      <c r="H202" s="237">
        <v>1.2250000000000001</v>
      </c>
      <c r="I202" s="209"/>
      <c r="L202" s="205"/>
      <c r="M202" s="210"/>
      <c r="N202" s="211"/>
      <c r="O202" s="211"/>
      <c r="P202" s="211"/>
      <c r="Q202" s="211"/>
      <c r="R202" s="211"/>
      <c r="S202" s="211"/>
      <c r="T202" s="212"/>
      <c r="AT202" s="213" t="s">
        <v>142</v>
      </c>
      <c r="AU202" s="213" t="s">
        <v>89</v>
      </c>
      <c r="AV202" s="12" t="s">
        <v>125</v>
      </c>
      <c r="AW202" s="12" t="s">
        <v>144</v>
      </c>
      <c r="AX202" s="12" t="s">
        <v>26</v>
      </c>
      <c r="AY202" s="213" t="s">
        <v>126</v>
      </c>
    </row>
    <row r="203" spans="2:65" s="9" customFormat="1" ht="29.85" customHeight="1">
      <c r="B203" s="152"/>
      <c r="D203" s="153" t="s">
        <v>79</v>
      </c>
      <c r="E203" s="200" t="s">
        <v>135</v>
      </c>
      <c r="F203" s="200" t="s">
        <v>338</v>
      </c>
      <c r="I203" s="155"/>
      <c r="J203" s="201">
        <f>BK203</f>
        <v>0</v>
      </c>
      <c r="L203" s="152"/>
      <c r="M203" s="157"/>
      <c r="N203" s="158"/>
      <c r="O203" s="158"/>
      <c r="P203" s="159">
        <f>SUM(P204:P206)</f>
        <v>0</v>
      </c>
      <c r="Q203" s="158"/>
      <c r="R203" s="159">
        <f>SUM(R204:R206)</f>
        <v>0</v>
      </c>
      <c r="S203" s="158"/>
      <c r="T203" s="160">
        <f>SUM(T204:T206)</f>
        <v>2.2000000000000002</v>
      </c>
      <c r="AR203" s="161" t="s">
        <v>26</v>
      </c>
      <c r="AT203" s="162" t="s">
        <v>79</v>
      </c>
      <c r="AU203" s="162" t="s">
        <v>26</v>
      </c>
      <c r="AY203" s="161" t="s">
        <v>126</v>
      </c>
      <c r="BK203" s="163">
        <f>SUM(BK204:BK206)</f>
        <v>0</v>
      </c>
    </row>
    <row r="204" spans="2:65" s="1" customFormat="1" ht="31.5" customHeight="1">
      <c r="B204" s="164"/>
      <c r="C204" s="165" t="s">
        <v>339</v>
      </c>
      <c r="D204" s="165" t="s">
        <v>127</v>
      </c>
      <c r="E204" s="166" t="s">
        <v>340</v>
      </c>
      <c r="F204" s="167" t="s">
        <v>341</v>
      </c>
      <c r="G204" s="168" t="s">
        <v>218</v>
      </c>
      <c r="H204" s="169">
        <v>1</v>
      </c>
      <c r="I204" s="170"/>
      <c r="J204" s="171">
        <f>ROUND(I204*H204,2)</f>
        <v>0</v>
      </c>
      <c r="K204" s="167" t="s">
        <v>174</v>
      </c>
      <c r="L204" s="40"/>
      <c r="M204" s="172" t="s">
        <v>5</v>
      </c>
      <c r="N204" s="173" t="s">
        <v>51</v>
      </c>
      <c r="O204" s="41"/>
      <c r="P204" s="174">
        <f>O204*H204</f>
        <v>0</v>
      </c>
      <c r="Q204" s="174">
        <v>0</v>
      </c>
      <c r="R204" s="174">
        <f>Q204*H204</f>
        <v>0</v>
      </c>
      <c r="S204" s="174">
        <v>2.2000000000000002</v>
      </c>
      <c r="T204" s="175">
        <f>S204*H204</f>
        <v>2.2000000000000002</v>
      </c>
      <c r="AR204" s="23" t="s">
        <v>125</v>
      </c>
      <c r="AT204" s="23" t="s">
        <v>127</v>
      </c>
      <c r="AU204" s="23" t="s">
        <v>89</v>
      </c>
      <c r="AY204" s="23" t="s">
        <v>126</v>
      </c>
      <c r="BE204" s="176">
        <f>IF(N204="základní",J204,0)</f>
        <v>0</v>
      </c>
      <c r="BF204" s="176">
        <f>IF(N204="snížená",J204,0)</f>
        <v>0</v>
      </c>
      <c r="BG204" s="176">
        <f>IF(N204="zákl. přenesená",J204,0)</f>
        <v>0</v>
      </c>
      <c r="BH204" s="176">
        <f>IF(N204="sníž. přenesená",J204,0)</f>
        <v>0</v>
      </c>
      <c r="BI204" s="176">
        <f>IF(N204="nulová",J204,0)</f>
        <v>0</v>
      </c>
      <c r="BJ204" s="23" t="s">
        <v>26</v>
      </c>
      <c r="BK204" s="176">
        <f>ROUND(I204*H204,2)</f>
        <v>0</v>
      </c>
      <c r="BL204" s="23" t="s">
        <v>125</v>
      </c>
      <c r="BM204" s="23" t="s">
        <v>342</v>
      </c>
    </row>
    <row r="205" spans="2:65" s="10" customFormat="1">
      <c r="B205" s="177"/>
      <c r="D205" s="202" t="s">
        <v>142</v>
      </c>
      <c r="E205" s="186" t="s">
        <v>5</v>
      </c>
      <c r="F205" s="203" t="s">
        <v>343</v>
      </c>
      <c r="H205" s="204">
        <v>1</v>
      </c>
      <c r="I205" s="182"/>
      <c r="L205" s="177"/>
      <c r="M205" s="183"/>
      <c r="N205" s="184"/>
      <c r="O205" s="184"/>
      <c r="P205" s="184"/>
      <c r="Q205" s="184"/>
      <c r="R205" s="184"/>
      <c r="S205" s="184"/>
      <c r="T205" s="185"/>
      <c r="AT205" s="186" t="s">
        <v>142</v>
      </c>
      <c r="AU205" s="186" t="s">
        <v>89</v>
      </c>
      <c r="AV205" s="10" t="s">
        <v>89</v>
      </c>
      <c r="AW205" s="10" t="s">
        <v>144</v>
      </c>
      <c r="AX205" s="10" t="s">
        <v>80</v>
      </c>
      <c r="AY205" s="186" t="s">
        <v>126</v>
      </c>
    </row>
    <row r="206" spans="2:65" s="12" customFormat="1">
      <c r="B206" s="205"/>
      <c r="D206" s="202" t="s">
        <v>142</v>
      </c>
      <c r="E206" s="235" t="s">
        <v>5</v>
      </c>
      <c r="F206" s="236" t="s">
        <v>177</v>
      </c>
      <c r="H206" s="237">
        <v>1</v>
      </c>
      <c r="I206" s="209"/>
      <c r="L206" s="205"/>
      <c r="M206" s="210"/>
      <c r="N206" s="211"/>
      <c r="O206" s="211"/>
      <c r="P206" s="211"/>
      <c r="Q206" s="211"/>
      <c r="R206" s="211"/>
      <c r="S206" s="211"/>
      <c r="T206" s="212"/>
      <c r="AT206" s="213" t="s">
        <v>142</v>
      </c>
      <c r="AU206" s="213" t="s">
        <v>89</v>
      </c>
      <c r="AV206" s="12" t="s">
        <v>125</v>
      </c>
      <c r="AW206" s="12" t="s">
        <v>144</v>
      </c>
      <c r="AX206" s="12" t="s">
        <v>26</v>
      </c>
      <c r="AY206" s="213" t="s">
        <v>126</v>
      </c>
    </row>
    <row r="207" spans="2:65" s="9" customFormat="1" ht="29.85" customHeight="1">
      <c r="B207" s="152"/>
      <c r="D207" s="153" t="s">
        <v>79</v>
      </c>
      <c r="E207" s="200" t="s">
        <v>125</v>
      </c>
      <c r="F207" s="200" t="s">
        <v>344</v>
      </c>
      <c r="I207" s="155"/>
      <c r="J207" s="201">
        <f>BK207</f>
        <v>0</v>
      </c>
      <c r="L207" s="152"/>
      <c r="M207" s="157"/>
      <c r="N207" s="158"/>
      <c r="O207" s="158"/>
      <c r="P207" s="159">
        <f>SUM(P208:P210)</f>
        <v>0</v>
      </c>
      <c r="Q207" s="158"/>
      <c r="R207" s="159">
        <f>SUM(R208:R210)</f>
        <v>1.1344620000000001</v>
      </c>
      <c r="S207" s="158"/>
      <c r="T207" s="160">
        <f>SUM(T208:T210)</f>
        <v>0</v>
      </c>
      <c r="AR207" s="161" t="s">
        <v>26</v>
      </c>
      <c r="AT207" s="162" t="s">
        <v>79</v>
      </c>
      <c r="AU207" s="162" t="s">
        <v>26</v>
      </c>
      <c r="AY207" s="161" t="s">
        <v>126</v>
      </c>
      <c r="BK207" s="163">
        <f>SUM(BK208:BK210)</f>
        <v>0</v>
      </c>
    </row>
    <row r="208" spans="2:65" s="1" customFormat="1" ht="31.5" customHeight="1">
      <c r="B208" s="164"/>
      <c r="C208" s="165" t="s">
        <v>345</v>
      </c>
      <c r="D208" s="165" t="s">
        <v>127</v>
      </c>
      <c r="E208" s="166" t="s">
        <v>346</v>
      </c>
      <c r="F208" s="167" t="s">
        <v>347</v>
      </c>
      <c r="G208" s="168" t="s">
        <v>218</v>
      </c>
      <c r="H208" s="169">
        <v>0.6</v>
      </c>
      <c r="I208" s="170"/>
      <c r="J208" s="171">
        <f>ROUND(I208*H208,2)</f>
        <v>0</v>
      </c>
      <c r="K208" s="167" t="s">
        <v>174</v>
      </c>
      <c r="L208" s="40"/>
      <c r="M208" s="172" t="s">
        <v>5</v>
      </c>
      <c r="N208" s="173" t="s">
        <v>51</v>
      </c>
      <c r="O208" s="41"/>
      <c r="P208" s="174">
        <f>O208*H208</f>
        <v>0</v>
      </c>
      <c r="Q208" s="174">
        <v>1.8907700000000001</v>
      </c>
      <c r="R208" s="174">
        <f>Q208*H208</f>
        <v>1.1344620000000001</v>
      </c>
      <c r="S208" s="174">
        <v>0</v>
      </c>
      <c r="T208" s="175">
        <f>S208*H208</f>
        <v>0</v>
      </c>
      <c r="AR208" s="23" t="s">
        <v>125</v>
      </c>
      <c r="AT208" s="23" t="s">
        <v>127</v>
      </c>
      <c r="AU208" s="23" t="s">
        <v>89</v>
      </c>
      <c r="AY208" s="23" t="s">
        <v>126</v>
      </c>
      <c r="BE208" s="176">
        <f>IF(N208="základní",J208,0)</f>
        <v>0</v>
      </c>
      <c r="BF208" s="176">
        <f>IF(N208="snížená",J208,0)</f>
        <v>0</v>
      </c>
      <c r="BG208" s="176">
        <f>IF(N208="zákl. přenesená",J208,0)</f>
        <v>0</v>
      </c>
      <c r="BH208" s="176">
        <f>IF(N208="sníž. přenesená",J208,0)</f>
        <v>0</v>
      </c>
      <c r="BI208" s="176">
        <f>IF(N208="nulová",J208,0)</f>
        <v>0</v>
      </c>
      <c r="BJ208" s="23" t="s">
        <v>26</v>
      </c>
      <c r="BK208" s="176">
        <f>ROUND(I208*H208,2)</f>
        <v>0</v>
      </c>
      <c r="BL208" s="23" t="s">
        <v>125</v>
      </c>
      <c r="BM208" s="23" t="s">
        <v>348</v>
      </c>
    </row>
    <row r="209" spans="2:65" s="10" customFormat="1">
      <c r="B209" s="177"/>
      <c r="D209" s="202" t="s">
        <v>142</v>
      </c>
      <c r="E209" s="186" t="s">
        <v>5</v>
      </c>
      <c r="F209" s="203" t="s">
        <v>349</v>
      </c>
      <c r="H209" s="204">
        <v>0.6</v>
      </c>
      <c r="I209" s="182"/>
      <c r="L209" s="177"/>
      <c r="M209" s="183"/>
      <c r="N209" s="184"/>
      <c r="O209" s="184"/>
      <c r="P209" s="184"/>
      <c r="Q209" s="184"/>
      <c r="R209" s="184"/>
      <c r="S209" s="184"/>
      <c r="T209" s="185"/>
      <c r="AT209" s="186" t="s">
        <v>142</v>
      </c>
      <c r="AU209" s="186" t="s">
        <v>89</v>
      </c>
      <c r="AV209" s="10" t="s">
        <v>89</v>
      </c>
      <c r="AW209" s="10" t="s">
        <v>144</v>
      </c>
      <c r="AX209" s="10" t="s">
        <v>80</v>
      </c>
      <c r="AY209" s="186" t="s">
        <v>126</v>
      </c>
    </row>
    <row r="210" spans="2:65" s="12" customFormat="1">
      <c r="B210" s="205"/>
      <c r="D210" s="202" t="s">
        <v>142</v>
      </c>
      <c r="E210" s="235" t="s">
        <v>5</v>
      </c>
      <c r="F210" s="236" t="s">
        <v>177</v>
      </c>
      <c r="H210" s="237">
        <v>0.6</v>
      </c>
      <c r="I210" s="209"/>
      <c r="L210" s="205"/>
      <c r="M210" s="210"/>
      <c r="N210" s="211"/>
      <c r="O210" s="211"/>
      <c r="P210" s="211"/>
      <c r="Q210" s="211"/>
      <c r="R210" s="211"/>
      <c r="S210" s="211"/>
      <c r="T210" s="212"/>
      <c r="AT210" s="213" t="s">
        <v>142</v>
      </c>
      <c r="AU210" s="213" t="s">
        <v>89</v>
      </c>
      <c r="AV210" s="12" t="s">
        <v>125</v>
      </c>
      <c r="AW210" s="12" t="s">
        <v>144</v>
      </c>
      <c r="AX210" s="12" t="s">
        <v>26</v>
      </c>
      <c r="AY210" s="213" t="s">
        <v>126</v>
      </c>
    </row>
    <row r="211" spans="2:65" s="9" customFormat="1" ht="29.85" customHeight="1">
      <c r="B211" s="152"/>
      <c r="D211" s="153" t="s">
        <v>79</v>
      </c>
      <c r="E211" s="200" t="s">
        <v>145</v>
      </c>
      <c r="F211" s="200" t="s">
        <v>350</v>
      </c>
      <c r="I211" s="155"/>
      <c r="J211" s="201">
        <f>BK211</f>
        <v>0</v>
      </c>
      <c r="L211" s="152"/>
      <c r="M211" s="157"/>
      <c r="N211" s="158"/>
      <c r="O211" s="158"/>
      <c r="P211" s="159">
        <f>SUM(P212:P267)</f>
        <v>0</v>
      </c>
      <c r="Q211" s="158"/>
      <c r="R211" s="159">
        <f>SUM(R212:R267)</f>
        <v>29.161890000000003</v>
      </c>
      <c r="S211" s="158"/>
      <c r="T211" s="160">
        <f>SUM(T212:T267)</f>
        <v>0</v>
      </c>
      <c r="AR211" s="161" t="s">
        <v>26</v>
      </c>
      <c r="AT211" s="162" t="s">
        <v>79</v>
      </c>
      <c r="AU211" s="162" t="s">
        <v>26</v>
      </c>
      <c r="AY211" s="161" t="s">
        <v>126</v>
      </c>
      <c r="BK211" s="163">
        <f>SUM(BK212:BK267)</f>
        <v>0</v>
      </c>
    </row>
    <row r="212" spans="2:65" s="1" customFormat="1" ht="22.5" customHeight="1">
      <c r="B212" s="164"/>
      <c r="C212" s="165" t="s">
        <v>351</v>
      </c>
      <c r="D212" s="165" t="s">
        <v>127</v>
      </c>
      <c r="E212" s="166" t="s">
        <v>352</v>
      </c>
      <c r="F212" s="167" t="s">
        <v>353</v>
      </c>
      <c r="G212" s="168" t="s">
        <v>173</v>
      </c>
      <c r="H212" s="169">
        <v>126.6</v>
      </c>
      <c r="I212" s="170"/>
      <c r="J212" s="171">
        <f>ROUND(I212*H212,2)</f>
        <v>0</v>
      </c>
      <c r="K212" s="167" t="s">
        <v>174</v>
      </c>
      <c r="L212" s="40"/>
      <c r="M212" s="172" t="s">
        <v>5</v>
      </c>
      <c r="N212" s="173" t="s">
        <v>51</v>
      </c>
      <c r="O212" s="41"/>
      <c r="P212" s="174">
        <f>O212*H212</f>
        <v>0</v>
      </c>
      <c r="Q212" s="174">
        <v>0</v>
      </c>
      <c r="R212" s="174">
        <f>Q212*H212</f>
        <v>0</v>
      </c>
      <c r="S212" s="174">
        <v>0</v>
      </c>
      <c r="T212" s="175">
        <f>S212*H212</f>
        <v>0</v>
      </c>
      <c r="AR212" s="23" t="s">
        <v>125</v>
      </c>
      <c r="AT212" s="23" t="s">
        <v>127</v>
      </c>
      <c r="AU212" s="23" t="s">
        <v>89</v>
      </c>
      <c r="AY212" s="23" t="s">
        <v>126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23" t="s">
        <v>26</v>
      </c>
      <c r="BK212" s="176">
        <f>ROUND(I212*H212,2)</f>
        <v>0</v>
      </c>
      <c r="BL212" s="23" t="s">
        <v>125</v>
      </c>
      <c r="BM212" s="23" t="s">
        <v>354</v>
      </c>
    </row>
    <row r="213" spans="2:65" s="10" customFormat="1">
      <c r="B213" s="177"/>
      <c r="D213" s="202" t="s">
        <v>142</v>
      </c>
      <c r="E213" s="186" t="s">
        <v>5</v>
      </c>
      <c r="F213" s="203" t="s">
        <v>355</v>
      </c>
      <c r="H213" s="204">
        <v>126.6</v>
      </c>
      <c r="I213" s="182"/>
      <c r="L213" s="177"/>
      <c r="M213" s="183"/>
      <c r="N213" s="184"/>
      <c r="O213" s="184"/>
      <c r="P213" s="184"/>
      <c r="Q213" s="184"/>
      <c r="R213" s="184"/>
      <c r="S213" s="184"/>
      <c r="T213" s="185"/>
      <c r="AT213" s="186" t="s">
        <v>142</v>
      </c>
      <c r="AU213" s="186" t="s">
        <v>89</v>
      </c>
      <c r="AV213" s="10" t="s">
        <v>89</v>
      </c>
      <c r="AW213" s="10" t="s">
        <v>144</v>
      </c>
      <c r="AX213" s="10" t="s">
        <v>80</v>
      </c>
      <c r="AY213" s="186" t="s">
        <v>126</v>
      </c>
    </row>
    <row r="214" spans="2:65" s="12" customFormat="1">
      <c r="B214" s="205"/>
      <c r="D214" s="178" t="s">
        <v>142</v>
      </c>
      <c r="E214" s="206" t="s">
        <v>5</v>
      </c>
      <c r="F214" s="207" t="s">
        <v>177</v>
      </c>
      <c r="H214" s="208">
        <v>126.6</v>
      </c>
      <c r="I214" s="209"/>
      <c r="L214" s="205"/>
      <c r="M214" s="210"/>
      <c r="N214" s="211"/>
      <c r="O214" s="211"/>
      <c r="P214" s="211"/>
      <c r="Q214" s="211"/>
      <c r="R214" s="211"/>
      <c r="S214" s="211"/>
      <c r="T214" s="212"/>
      <c r="AT214" s="213" t="s">
        <v>142</v>
      </c>
      <c r="AU214" s="213" t="s">
        <v>89</v>
      </c>
      <c r="AV214" s="12" t="s">
        <v>125</v>
      </c>
      <c r="AW214" s="12" t="s">
        <v>144</v>
      </c>
      <c r="AX214" s="12" t="s">
        <v>26</v>
      </c>
      <c r="AY214" s="213" t="s">
        <v>126</v>
      </c>
    </row>
    <row r="215" spans="2:65" s="1" customFormat="1" ht="22.5" customHeight="1">
      <c r="B215" s="164"/>
      <c r="C215" s="165" t="s">
        <v>356</v>
      </c>
      <c r="D215" s="165" t="s">
        <v>127</v>
      </c>
      <c r="E215" s="166" t="s">
        <v>357</v>
      </c>
      <c r="F215" s="167" t="s">
        <v>358</v>
      </c>
      <c r="G215" s="168" t="s">
        <v>173</v>
      </c>
      <c r="H215" s="169">
        <v>126</v>
      </c>
      <c r="I215" s="170"/>
      <c r="J215" s="171">
        <f>ROUND(I215*H215,2)</f>
        <v>0</v>
      </c>
      <c r="K215" s="167" t="s">
        <v>174</v>
      </c>
      <c r="L215" s="40"/>
      <c r="M215" s="172" t="s">
        <v>5</v>
      </c>
      <c r="N215" s="173" t="s">
        <v>51</v>
      </c>
      <c r="O215" s="41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AR215" s="23" t="s">
        <v>125</v>
      </c>
      <c r="AT215" s="23" t="s">
        <v>127</v>
      </c>
      <c r="AU215" s="23" t="s">
        <v>89</v>
      </c>
      <c r="AY215" s="23" t="s">
        <v>126</v>
      </c>
      <c r="BE215" s="176">
        <f>IF(N215="základní",J215,0)</f>
        <v>0</v>
      </c>
      <c r="BF215" s="176">
        <f>IF(N215="snížená",J215,0)</f>
        <v>0</v>
      </c>
      <c r="BG215" s="176">
        <f>IF(N215="zákl. přenesená",J215,0)</f>
        <v>0</v>
      </c>
      <c r="BH215" s="176">
        <f>IF(N215="sníž. přenesená",J215,0)</f>
        <v>0</v>
      </c>
      <c r="BI215" s="176">
        <f>IF(N215="nulová",J215,0)</f>
        <v>0</v>
      </c>
      <c r="BJ215" s="23" t="s">
        <v>26</v>
      </c>
      <c r="BK215" s="176">
        <f>ROUND(I215*H215,2)</f>
        <v>0</v>
      </c>
      <c r="BL215" s="23" t="s">
        <v>125</v>
      </c>
      <c r="BM215" s="23" t="s">
        <v>359</v>
      </c>
    </row>
    <row r="216" spans="2:65" s="13" customFormat="1">
      <c r="B216" s="214"/>
      <c r="D216" s="202" t="s">
        <v>142</v>
      </c>
      <c r="E216" s="215" t="s">
        <v>5</v>
      </c>
      <c r="F216" s="216" t="s">
        <v>208</v>
      </c>
      <c r="H216" s="217" t="s">
        <v>5</v>
      </c>
      <c r="I216" s="218"/>
      <c r="L216" s="214"/>
      <c r="M216" s="219"/>
      <c r="N216" s="220"/>
      <c r="O216" s="220"/>
      <c r="P216" s="220"/>
      <c r="Q216" s="220"/>
      <c r="R216" s="220"/>
      <c r="S216" s="220"/>
      <c r="T216" s="221"/>
      <c r="AT216" s="217" t="s">
        <v>142</v>
      </c>
      <c r="AU216" s="217" t="s">
        <v>89</v>
      </c>
      <c r="AV216" s="13" t="s">
        <v>26</v>
      </c>
      <c r="AW216" s="13" t="s">
        <v>144</v>
      </c>
      <c r="AX216" s="13" t="s">
        <v>80</v>
      </c>
      <c r="AY216" s="217" t="s">
        <v>126</v>
      </c>
    </row>
    <row r="217" spans="2:65" s="10" customFormat="1">
      <c r="B217" s="177"/>
      <c r="D217" s="202" t="s">
        <v>142</v>
      </c>
      <c r="E217" s="186" t="s">
        <v>5</v>
      </c>
      <c r="F217" s="203" t="s">
        <v>191</v>
      </c>
      <c r="H217" s="204">
        <v>120</v>
      </c>
      <c r="I217" s="182"/>
      <c r="L217" s="177"/>
      <c r="M217" s="183"/>
      <c r="N217" s="184"/>
      <c r="O217" s="184"/>
      <c r="P217" s="184"/>
      <c r="Q217" s="184"/>
      <c r="R217" s="184"/>
      <c r="S217" s="184"/>
      <c r="T217" s="185"/>
      <c r="AT217" s="186" t="s">
        <v>142</v>
      </c>
      <c r="AU217" s="186" t="s">
        <v>89</v>
      </c>
      <c r="AV217" s="10" t="s">
        <v>89</v>
      </c>
      <c r="AW217" s="10" t="s">
        <v>144</v>
      </c>
      <c r="AX217" s="10" t="s">
        <v>80</v>
      </c>
      <c r="AY217" s="186" t="s">
        <v>126</v>
      </c>
    </row>
    <row r="218" spans="2:65" s="10" customFormat="1">
      <c r="B218" s="177"/>
      <c r="D218" s="202" t="s">
        <v>142</v>
      </c>
      <c r="E218" s="186" t="s">
        <v>5</v>
      </c>
      <c r="F218" s="203" t="s">
        <v>187</v>
      </c>
      <c r="H218" s="204">
        <v>6</v>
      </c>
      <c r="I218" s="182"/>
      <c r="L218" s="177"/>
      <c r="M218" s="183"/>
      <c r="N218" s="184"/>
      <c r="O218" s="184"/>
      <c r="P218" s="184"/>
      <c r="Q218" s="184"/>
      <c r="R218" s="184"/>
      <c r="S218" s="184"/>
      <c r="T218" s="185"/>
      <c r="AT218" s="186" t="s">
        <v>142</v>
      </c>
      <c r="AU218" s="186" t="s">
        <v>89</v>
      </c>
      <c r="AV218" s="10" t="s">
        <v>89</v>
      </c>
      <c r="AW218" s="10" t="s">
        <v>144</v>
      </c>
      <c r="AX218" s="10" t="s">
        <v>80</v>
      </c>
      <c r="AY218" s="186" t="s">
        <v>126</v>
      </c>
    </row>
    <row r="219" spans="2:65" s="12" customFormat="1">
      <c r="B219" s="205"/>
      <c r="D219" s="178" t="s">
        <v>142</v>
      </c>
      <c r="E219" s="206" t="s">
        <v>5</v>
      </c>
      <c r="F219" s="207" t="s">
        <v>177</v>
      </c>
      <c r="H219" s="208">
        <v>126</v>
      </c>
      <c r="I219" s="209"/>
      <c r="L219" s="205"/>
      <c r="M219" s="210"/>
      <c r="N219" s="211"/>
      <c r="O219" s="211"/>
      <c r="P219" s="211"/>
      <c r="Q219" s="211"/>
      <c r="R219" s="211"/>
      <c r="S219" s="211"/>
      <c r="T219" s="212"/>
      <c r="AT219" s="213" t="s">
        <v>142</v>
      </c>
      <c r="AU219" s="213" t="s">
        <v>89</v>
      </c>
      <c r="AV219" s="12" t="s">
        <v>125</v>
      </c>
      <c r="AW219" s="12" t="s">
        <v>144</v>
      </c>
      <c r="AX219" s="12" t="s">
        <v>26</v>
      </c>
      <c r="AY219" s="213" t="s">
        <v>126</v>
      </c>
    </row>
    <row r="220" spans="2:65" s="1" customFormat="1" ht="22.5" customHeight="1">
      <c r="B220" s="164"/>
      <c r="C220" s="165" t="s">
        <v>360</v>
      </c>
      <c r="D220" s="165" t="s">
        <v>127</v>
      </c>
      <c r="E220" s="166" t="s">
        <v>361</v>
      </c>
      <c r="F220" s="167" t="s">
        <v>358</v>
      </c>
      <c r="G220" s="168" t="s">
        <v>173</v>
      </c>
      <c r="H220" s="169">
        <v>6</v>
      </c>
      <c r="I220" s="170"/>
      <c r="J220" s="171">
        <f>ROUND(I220*H220,2)</f>
        <v>0</v>
      </c>
      <c r="K220" s="167" t="s">
        <v>174</v>
      </c>
      <c r="L220" s="40"/>
      <c r="M220" s="172" t="s">
        <v>5</v>
      </c>
      <c r="N220" s="173" t="s">
        <v>51</v>
      </c>
      <c r="O220" s="41"/>
      <c r="P220" s="174">
        <f>O220*H220</f>
        <v>0</v>
      </c>
      <c r="Q220" s="174">
        <v>0</v>
      </c>
      <c r="R220" s="174">
        <f>Q220*H220</f>
        <v>0</v>
      </c>
      <c r="S220" s="174">
        <v>0</v>
      </c>
      <c r="T220" s="175">
        <f>S220*H220</f>
        <v>0</v>
      </c>
      <c r="AR220" s="23" t="s">
        <v>125</v>
      </c>
      <c r="AT220" s="23" t="s">
        <v>127</v>
      </c>
      <c r="AU220" s="23" t="s">
        <v>89</v>
      </c>
      <c r="AY220" s="23" t="s">
        <v>126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23" t="s">
        <v>26</v>
      </c>
      <c r="BK220" s="176">
        <f>ROUND(I220*H220,2)</f>
        <v>0</v>
      </c>
      <c r="BL220" s="23" t="s">
        <v>125</v>
      </c>
      <c r="BM220" s="23" t="s">
        <v>362</v>
      </c>
    </row>
    <row r="221" spans="2:65" s="13" customFormat="1">
      <c r="B221" s="214"/>
      <c r="D221" s="202" t="s">
        <v>142</v>
      </c>
      <c r="E221" s="215" t="s">
        <v>5</v>
      </c>
      <c r="F221" s="216" t="s">
        <v>363</v>
      </c>
      <c r="H221" s="217" t="s">
        <v>5</v>
      </c>
      <c r="I221" s="218"/>
      <c r="L221" s="214"/>
      <c r="M221" s="219"/>
      <c r="N221" s="220"/>
      <c r="O221" s="220"/>
      <c r="P221" s="220"/>
      <c r="Q221" s="220"/>
      <c r="R221" s="220"/>
      <c r="S221" s="220"/>
      <c r="T221" s="221"/>
      <c r="AT221" s="217" t="s">
        <v>142</v>
      </c>
      <c r="AU221" s="217" t="s">
        <v>89</v>
      </c>
      <c r="AV221" s="13" t="s">
        <v>26</v>
      </c>
      <c r="AW221" s="13" t="s">
        <v>144</v>
      </c>
      <c r="AX221" s="13" t="s">
        <v>80</v>
      </c>
      <c r="AY221" s="217" t="s">
        <v>126</v>
      </c>
    </row>
    <row r="222" spans="2:65" s="10" customFormat="1">
      <c r="B222" s="177"/>
      <c r="D222" s="202" t="s">
        <v>142</v>
      </c>
      <c r="E222" s="186" t="s">
        <v>5</v>
      </c>
      <c r="F222" s="203" t="s">
        <v>187</v>
      </c>
      <c r="H222" s="204">
        <v>6</v>
      </c>
      <c r="I222" s="182"/>
      <c r="L222" s="177"/>
      <c r="M222" s="183"/>
      <c r="N222" s="184"/>
      <c r="O222" s="184"/>
      <c r="P222" s="184"/>
      <c r="Q222" s="184"/>
      <c r="R222" s="184"/>
      <c r="S222" s="184"/>
      <c r="T222" s="185"/>
      <c r="AT222" s="186" t="s">
        <v>142</v>
      </c>
      <c r="AU222" s="186" t="s">
        <v>89</v>
      </c>
      <c r="AV222" s="10" t="s">
        <v>89</v>
      </c>
      <c r="AW222" s="10" t="s">
        <v>144</v>
      </c>
      <c r="AX222" s="10" t="s">
        <v>80</v>
      </c>
      <c r="AY222" s="186" t="s">
        <v>126</v>
      </c>
    </row>
    <row r="223" spans="2:65" s="12" customFormat="1">
      <c r="B223" s="205"/>
      <c r="D223" s="178" t="s">
        <v>142</v>
      </c>
      <c r="E223" s="206" t="s">
        <v>5</v>
      </c>
      <c r="F223" s="207" t="s">
        <v>177</v>
      </c>
      <c r="H223" s="208">
        <v>6</v>
      </c>
      <c r="I223" s="209"/>
      <c r="L223" s="205"/>
      <c r="M223" s="210"/>
      <c r="N223" s="211"/>
      <c r="O223" s="211"/>
      <c r="P223" s="211"/>
      <c r="Q223" s="211"/>
      <c r="R223" s="211"/>
      <c r="S223" s="211"/>
      <c r="T223" s="212"/>
      <c r="AT223" s="213" t="s">
        <v>142</v>
      </c>
      <c r="AU223" s="213" t="s">
        <v>89</v>
      </c>
      <c r="AV223" s="12" t="s">
        <v>125</v>
      </c>
      <c r="AW223" s="12" t="s">
        <v>144</v>
      </c>
      <c r="AX223" s="12" t="s">
        <v>26</v>
      </c>
      <c r="AY223" s="213" t="s">
        <v>126</v>
      </c>
    </row>
    <row r="224" spans="2:65" s="1" customFormat="1" ht="22.5" customHeight="1">
      <c r="B224" s="164"/>
      <c r="C224" s="165" t="s">
        <v>364</v>
      </c>
      <c r="D224" s="165" t="s">
        <v>127</v>
      </c>
      <c r="E224" s="166" t="s">
        <v>365</v>
      </c>
      <c r="F224" s="167" t="s">
        <v>366</v>
      </c>
      <c r="G224" s="168" t="s">
        <v>173</v>
      </c>
      <c r="H224" s="169">
        <v>144</v>
      </c>
      <c r="I224" s="170"/>
      <c r="J224" s="171">
        <f>ROUND(I224*H224,2)</f>
        <v>0</v>
      </c>
      <c r="K224" s="167" t="s">
        <v>174</v>
      </c>
      <c r="L224" s="40"/>
      <c r="M224" s="172" t="s">
        <v>5</v>
      </c>
      <c r="N224" s="173" t="s">
        <v>51</v>
      </c>
      <c r="O224" s="41"/>
      <c r="P224" s="174">
        <f>O224*H224</f>
        <v>0</v>
      </c>
      <c r="Q224" s="174">
        <v>0</v>
      </c>
      <c r="R224" s="174">
        <f>Q224*H224</f>
        <v>0</v>
      </c>
      <c r="S224" s="174">
        <v>0</v>
      </c>
      <c r="T224" s="175">
        <f>S224*H224</f>
        <v>0</v>
      </c>
      <c r="AR224" s="23" t="s">
        <v>125</v>
      </c>
      <c r="AT224" s="23" t="s">
        <v>127</v>
      </c>
      <c r="AU224" s="23" t="s">
        <v>89</v>
      </c>
      <c r="AY224" s="23" t="s">
        <v>126</v>
      </c>
      <c r="BE224" s="176">
        <f>IF(N224="základní",J224,0)</f>
        <v>0</v>
      </c>
      <c r="BF224" s="176">
        <f>IF(N224="snížená",J224,0)</f>
        <v>0</v>
      </c>
      <c r="BG224" s="176">
        <f>IF(N224="zákl. přenesená",J224,0)</f>
        <v>0</v>
      </c>
      <c r="BH224" s="176">
        <f>IF(N224="sníž. přenesená",J224,0)</f>
        <v>0</v>
      </c>
      <c r="BI224" s="176">
        <f>IF(N224="nulová",J224,0)</f>
        <v>0</v>
      </c>
      <c r="BJ224" s="23" t="s">
        <v>26</v>
      </c>
      <c r="BK224" s="176">
        <f>ROUND(I224*H224,2)</f>
        <v>0</v>
      </c>
      <c r="BL224" s="23" t="s">
        <v>125</v>
      </c>
      <c r="BM224" s="23" t="s">
        <v>367</v>
      </c>
    </row>
    <row r="225" spans="2:65" s="13" customFormat="1">
      <c r="B225" s="214"/>
      <c r="D225" s="202" t="s">
        <v>142</v>
      </c>
      <c r="E225" s="215" t="s">
        <v>5</v>
      </c>
      <c r="F225" s="216" t="s">
        <v>208</v>
      </c>
      <c r="H225" s="217" t="s">
        <v>5</v>
      </c>
      <c r="I225" s="218"/>
      <c r="L225" s="214"/>
      <c r="M225" s="219"/>
      <c r="N225" s="220"/>
      <c r="O225" s="220"/>
      <c r="P225" s="220"/>
      <c r="Q225" s="220"/>
      <c r="R225" s="220"/>
      <c r="S225" s="220"/>
      <c r="T225" s="221"/>
      <c r="AT225" s="217" t="s">
        <v>142</v>
      </c>
      <c r="AU225" s="217" t="s">
        <v>89</v>
      </c>
      <c r="AV225" s="13" t="s">
        <v>26</v>
      </c>
      <c r="AW225" s="13" t="s">
        <v>144</v>
      </c>
      <c r="AX225" s="13" t="s">
        <v>80</v>
      </c>
      <c r="AY225" s="217" t="s">
        <v>126</v>
      </c>
    </row>
    <row r="226" spans="2:65" s="13" customFormat="1">
      <c r="B226" s="214"/>
      <c r="D226" s="202" t="s">
        <v>142</v>
      </c>
      <c r="E226" s="215" t="s">
        <v>5</v>
      </c>
      <c r="F226" s="216" t="s">
        <v>368</v>
      </c>
      <c r="H226" s="217" t="s">
        <v>5</v>
      </c>
      <c r="I226" s="218"/>
      <c r="L226" s="214"/>
      <c r="M226" s="219"/>
      <c r="N226" s="220"/>
      <c r="O226" s="220"/>
      <c r="P226" s="220"/>
      <c r="Q226" s="220"/>
      <c r="R226" s="220"/>
      <c r="S226" s="220"/>
      <c r="T226" s="221"/>
      <c r="AT226" s="217" t="s">
        <v>142</v>
      </c>
      <c r="AU226" s="217" t="s">
        <v>89</v>
      </c>
      <c r="AV226" s="13" t="s">
        <v>26</v>
      </c>
      <c r="AW226" s="13" t="s">
        <v>144</v>
      </c>
      <c r="AX226" s="13" t="s">
        <v>80</v>
      </c>
      <c r="AY226" s="217" t="s">
        <v>126</v>
      </c>
    </row>
    <row r="227" spans="2:65" s="10" customFormat="1">
      <c r="B227" s="177"/>
      <c r="D227" s="202" t="s">
        <v>142</v>
      </c>
      <c r="E227" s="186" t="s">
        <v>5</v>
      </c>
      <c r="F227" s="203" t="s">
        <v>369</v>
      </c>
      <c r="H227" s="204">
        <v>144</v>
      </c>
      <c r="I227" s="182"/>
      <c r="L227" s="177"/>
      <c r="M227" s="183"/>
      <c r="N227" s="184"/>
      <c r="O227" s="184"/>
      <c r="P227" s="184"/>
      <c r="Q227" s="184"/>
      <c r="R227" s="184"/>
      <c r="S227" s="184"/>
      <c r="T227" s="185"/>
      <c r="AT227" s="186" t="s">
        <v>142</v>
      </c>
      <c r="AU227" s="186" t="s">
        <v>89</v>
      </c>
      <c r="AV227" s="10" t="s">
        <v>89</v>
      </c>
      <c r="AW227" s="10" t="s">
        <v>144</v>
      </c>
      <c r="AX227" s="10" t="s">
        <v>80</v>
      </c>
      <c r="AY227" s="186" t="s">
        <v>126</v>
      </c>
    </row>
    <row r="228" spans="2:65" s="12" customFormat="1">
      <c r="B228" s="205"/>
      <c r="D228" s="178" t="s">
        <v>142</v>
      </c>
      <c r="E228" s="206" t="s">
        <v>5</v>
      </c>
      <c r="F228" s="207" t="s">
        <v>177</v>
      </c>
      <c r="H228" s="208">
        <v>144</v>
      </c>
      <c r="I228" s="209"/>
      <c r="L228" s="205"/>
      <c r="M228" s="210"/>
      <c r="N228" s="211"/>
      <c r="O228" s="211"/>
      <c r="P228" s="211"/>
      <c r="Q228" s="211"/>
      <c r="R228" s="211"/>
      <c r="S228" s="211"/>
      <c r="T228" s="212"/>
      <c r="AT228" s="213" t="s">
        <v>142</v>
      </c>
      <c r="AU228" s="213" t="s">
        <v>89</v>
      </c>
      <c r="AV228" s="12" t="s">
        <v>125</v>
      </c>
      <c r="AW228" s="12" t="s">
        <v>144</v>
      </c>
      <c r="AX228" s="12" t="s">
        <v>26</v>
      </c>
      <c r="AY228" s="213" t="s">
        <v>126</v>
      </c>
    </row>
    <row r="229" spans="2:65" s="1" customFormat="1" ht="22.5" customHeight="1">
      <c r="B229" s="164"/>
      <c r="C229" s="165" t="s">
        <v>370</v>
      </c>
      <c r="D229" s="165" t="s">
        <v>127</v>
      </c>
      <c r="E229" s="166" t="s">
        <v>371</v>
      </c>
      <c r="F229" s="167" t="s">
        <v>372</v>
      </c>
      <c r="G229" s="168" t="s">
        <v>173</v>
      </c>
      <c r="H229" s="169">
        <v>6.6</v>
      </c>
      <c r="I229" s="170"/>
      <c r="J229" s="171">
        <f>ROUND(I229*H229,2)</f>
        <v>0</v>
      </c>
      <c r="K229" s="167" t="s">
        <v>174</v>
      </c>
      <c r="L229" s="40"/>
      <c r="M229" s="172" t="s">
        <v>5</v>
      </c>
      <c r="N229" s="173" t="s">
        <v>51</v>
      </c>
      <c r="O229" s="41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AR229" s="23" t="s">
        <v>125</v>
      </c>
      <c r="AT229" s="23" t="s">
        <v>127</v>
      </c>
      <c r="AU229" s="23" t="s">
        <v>89</v>
      </c>
      <c r="AY229" s="23" t="s">
        <v>126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23" t="s">
        <v>26</v>
      </c>
      <c r="BK229" s="176">
        <f>ROUND(I229*H229,2)</f>
        <v>0</v>
      </c>
      <c r="BL229" s="23" t="s">
        <v>125</v>
      </c>
      <c r="BM229" s="23" t="s">
        <v>373</v>
      </c>
    </row>
    <row r="230" spans="2:65" s="10" customFormat="1">
      <c r="B230" s="177"/>
      <c r="D230" s="202" t="s">
        <v>142</v>
      </c>
      <c r="E230" s="186" t="s">
        <v>5</v>
      </c>
      <c r="F230" s="203" t="s">
        <v>186</v>
      </c>
      <c r="H230" s="204">
        <v>6.6</v>
      </c>
      <c r="I230" s="182"/>
      <c r="L230" s="177"/>
      <c r="M230" s="183"/>
      <c r="N230" s="184"/>
      <c r="O230" s="184"/>
      <c r="P230" s="184"/>
      <c r="Q230" s="184"/>
      <c r="R230" s="184"/>
      <c r="S230" s="184"/>
      <c r="T230" s="185"/>
      <c r="AT230" s="186" t="s">
        <v>142</v>
      </c>
      <c r="AU230" s="186" t="s">
        <v>89</v>
      </c>
      <c r="AV230" s="10" t="s">
        <v>89</v>
      </c>
      <c r="AW230" s="10" t="s">
        <v>144</v>
      </c>
      <c r="AX230" s="10" t="s">
        <v>80</v>
      </c>
      <c r="AY230" s="186" t="s">
        <v>126</v>
      </c>
    </row>
    <row r="231" spans="2:65" s="12" customFormat="1">
      <c r="B231" s="205"/>
      <c r="D231" s="178" t="s">
        <v>142</v>
      </c>
      <c r="E231" s="206" t="s">
        <v>5</v>
      </c>
      <c r="F231" s="207" t="s">
        <v>177</v>
      </c>
      <c r="H231" s="208">
        <v>6.6</v>
      </c>
      <c r="I231" s="209"/>
      <c r="L231" s="205"/>
      <c r="M231" s="210"/>
      <c r="N231" s="211"/>
      <c r="O231" s="211"/>
      <c r="P231" s="211"/>
      <c r="Q231" s="211"/>
      <c r="R231" s="211"/>
      <c r="S231" s="211"/>
      <c r="T231" s="212"/>
      <c r="AT231" s="213" t="s">
        <v>142</v>
      </c>
      <c r="AU231" s="213" t="s">
        <v>89</v>
      </c>
      <c r="AV231" s="12" t="s">
        <v>125</v>
      </c>
      <c r="AW231" s="12" t="s">
        <v>144</v>
      </c>
      <c r="AX231" s="12" t="s">
        <v>26</v>
      </c>
      <c r="AY231" s="213" t="s">
        <v>126</v>
      </c>
    </row>
    <row r="232" spans="2:65" s="1" customFormat="1" ht="31.5" customHeight="1">
      <c r="B232" s="164"/>
      <c r="C232" s="165" t="s">
        <v>374</v>
      </c>
      <c r="D232" s="165" t="s">
        <v>127</v>
      </c>
      <c r="E232" s="166" t="s">
        <v>375</v>
      </c>
      <c r="F232" s="167" t="s">
        <v>836</v>
      </c>
      <c r="G232" s="168" t="s">
        <v>173</v>
      </c>
      <c r="H232" s="169">
        <v>6</v>
      </c>
      <c r="I232" s="170"/>
      <c r="J232" s="171">
        <f>ROUND(I232*H232,2)</f>
        <v>0</v>
      </c>
      <c r="K232" s="167" t="s">
        <v>174</v>
      </c>
      <c r="L232" s="40"/>
      <c r="M232" s="172" t="s">
        <v>5</v>
      </c>
      <c r="N232" s="173" t="s">
        <v>51</v>
      </c>
      <c r="O232" s="41"/>
      <c r="P232" s="174">
        <f>O232*H232</f>
        <v>0</v>
      </c>
      <c r="Q232" s="174">
        <v>0</v>
      </c>
      <c r="R232" s="174">
        <f>Q232*H232</f>
        <v>0</v>
      </c>
      <c r="S232" s="174">
        <v>0</v>
      </c>
      <c r="T232" s="175">
        <f>S232*H232</f>
        <v>0</v>
      </c>
      <c r="AR232" s="23" t="s">
        <v>125</v>
      </c>
      <c r="AT232" s="23" t="s">
        <v>127</v>
      </c>
      <c r="AU232" s="23" t="s">
        <v>89</v>
      </c>
      <c r="AY232" s="23" t="s">
        <v>126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23" t="s">
        <v>26</v>
      </c>
      <c r="BK232" s="176">
        <f>ROUND(I232*H232,2)</f>
        <v>0</v>
      </c>
      <c r="BL232" s="23" t="s">
        <v>125</v>
      </c>
      <c r="BM232" s="23" t="s">
        <v>376</v>
      </c>
    </row>
    <row r="233" spans="2:65" s="10" customFormat="1">
      <c r="B233" s="177"/>
      <c r="D233" s="178" t="s">
        <v>142</v>
      </c>
      <c r="E233" s="179" t="s">
        <v>5</v>
      </c>
      <c r="F233" s="180" t="s">
        <v>377</v>
      </c>
      <c r="H233" s="181">
        <v>6</v>
      </c>
      <c r="I233" s="182"/>
      <c r="L233" s="177"/>
      <c r="M233" s="183"/>
      <c r="N233" s="184"/>
      <c r="O233" s="184"/>
      <c r="P233" s="184"/>
      <c r="Q233" s="184"/>
      <c r="R233" s="184"/>
      <c r="S233" s="184"/>
      <c r="T233" s="185"/>
      <c r="AT233" s="186" t="s">
        <v>142</v>
      </c>
      <c r="AU233" s="186" t="s">
        <v>89</v>
      </c>
      <c r="AV233" s="10" t="s">
        <v>89</v>
      </c>
      <c r="AW233" s="10" t="s">
        <v>144</v>
      </c>
      <c r="AX233" s="10" t="s">
        <v>26</v>
      </c>
      <c r="AY233" s="186" t="s">
        <v>126</v>
      </c>
    </row>
    <row r="234" spans="2:65" s="1" customFormat="1" ht="31.5" customHeight="1">
      <c r="B234" s="164"/>
      <c r="C234" s="165" t="s">
        <v>378</v>
      </c>
      <c r="D234" s="165" t="s">
        <v>127</v>
      </c>
      <c r="E234" s="166" t="s">
        <v>379</v>
      </c>
      <c r="F234" s="167" t="s">
        <v>380</v>
      </c>
      <c r="G234" s="168" t="s">
        <v>173</v>
      </c>
      <c r="H234" s="169">
        <v>6.7</v>
      </c>
      <c r="I234" s="170"/>
      <c r="J234" s="171">
        <f>ROUND(I234*H234,2)</f>
        <v>0</v>
      </c>
      <c r="K234" s="167" t="s">
        <v>174</v>
      </c>
      <c r="L234" s="40"/>
      <c r="M234" s="172" t="s">
        <v>5</v>
      </c>
      <c r="N234" s="173" t="s">
        <v>51</v>
      </c>
      <c r="O234" s="41"/>
      <c r="P234" s="174">
        <f>O234*H234</f>
        <v>0</v>
      </c>
      <c r="Q234" s="174">
        <v>0</v>
      </c>
      <c r="R234" s="174">
        <f>Q234*H234</f>
        <v>0</v>
      </c>
      <c r="S234" s="174">
        <v>0</v>
      </c>
      <c r="T234" s="175">
        <f>S234*H234</f>
        <v>0</v>
      </c>
      <c r="AR234" s="23" t="s">
        <v>125</v>
      </c>
      <c r="AT234" s="23" t="s">
        <v>127</v>
      </c>
      <c r="AU234" s="23" t="s">
        <v>89</v>
      </c>
      <c r="AY234" s="23" t="s">
        <v>126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23" t="s">
        <v>26</v>
      </c>
      <c r="BK234" s="176">
        <f>ROUND(I234*H234,2)</f>
        <v>0</v>
      </c>
      <c r="BL234" s="23" t="s">
        <v>125</v>
      </c>
      <c r="BM234" s="23" t="s">
        <v>381</v>
      </c>
    </row>
    <row r="235" spans="2:65" s="13" customFormat="1">
      <c r="B235" s="214"/>
      <c r="D235" s="202" t="s">
        <v>142</v>
      </c>
      <c r="E235" s="215" t="s">
        <v>5</v>
      </c>
      <c r="F235" s="216" t="s">
        <v>382</v>
      </c>
      <c r="H235" s="217" t="s">
        <v>5</v>
      </c>
      <c r="I235" s="218"/>
      <c r="L235" s="214"/>
      <c r="M235" s="219"/>
      <c r="N235" s="220"/>
      <c r="O235" s="220"/>
      <c r="P235" s="220"/>
      <c r="Q235" s="220"/>
      <c r="R235" s="220"/>
      <c r="S235" s="220"/>
      <c r="T235" s="221"/>
      <c r="AT235" s="217" t="s">
        <v>142</v>
      </c>
      <c r="AU235" s="217" t="s">
        <v>89</v>
      </c>
      <c r="AV235" s="13" t="s">
        <v>26</v>
      </c>
      <c r="AW235" s="13" t="s">
        <v>144</v>
      </c>
      <c r="AX235" s="13" t="s">
        <v>80</v>
      </c>
      <c r="AY235" s="217" t="s">
        <v>126</v>
      </c>
    </row>
    <row r="236" spans="2:65" s="10" customFormat="1">
      <c r="B236" s="177"/>
      <c r="D236" s="202" t="s">
        <v>142</v>
      </c>
      <c r="E236" s="186" t="s">
        <v>5</v>
      </c>
      <c r="F236" s="203" t="s">
        <v>383</v>
      </c>
      <c r="H236" s="204">
        <v>6.7</v>
      </c>
      <c r="I236" s="182"/>
      <c r="L236" s="177"/>
      <c r="M236" s="183"/>
      <c r="N236" s="184"/>
      <c r="O236" s="184"/>
      <c r="P236" s="184"/>
      <c r="Q236" s="184"/>
      <c r="R236" s="184"/>
      <c r="S236" s="184"/>
      <c r="T236" s="185"/>
      <c r="AT236" s="186" t="s">
        <v>142</v>
      </c>
      <c r="AU236" s="186" t="s">
        <v>89</v>
      </c>
      <c r="AV236" s="10" t="s">
        <v>89</v>
      </c>
      <c r="AW236" s="10" t="s">
        <v>144</v>
      </c>
      <c r="AX236" s="10" t="s">
        <v>80</v>
      </c>
      <c r="AY236" s="186" t="s">
        <v>126</v>
      </c>
    </row>
    <row r="237" spans="2:65" s="12" customFormat="1">
      <c r="B237" s="205"/>
      <c r="D237" s="178" t="s">
        <v>142</v>
      </c>
      <c r="E237" s="206" t="s">
        <v>5</v>
      </c>
      <c r="F237" s="207" t="s">
        <v>177</v>
      </c>
      <c r="H237" s="208">
        <v>6.7</v>
      </c>
      <c r="I237" s="209"/>
      <c r="L237" s="205"/>
      <c r="M237" s="210"/>
      <c r="N237" s="211"/>
      <c r="O237" s="211"/>
      <c r="P237" s="211"/>
      <c r="Q237" s="211"/>
      <c r="R237" s="211"/>
      <c r="S237" s="211"/>
      <c r="T237" s="212"/>
      <c r="AT237" s="213" t="s">
        <v>142</v>
      </c>
      <c r="AU237" s="213" t="s">
        <v>89</v>
      </c>
      <c r="AV237" s="12" t="s">
        <v>125</v>
      </c>
      <c r="AW237" s="12" t="s">
        <v>144</v>
      </c>
      <c r="AX237" s="12" t="s">
        <v>26</v>
      </c>
      <c r="AY237" s="213" t="s">
        <v>126</v>
      </c>
    </row>
    <row r="238" spans="2:65" s="1" customFormat="1" ht="22.5" customHeight="1">
      <c r="B238" s="164"/>
      <c r="C238" s="165" t="s">
        <v>384</v>
      </c>
      <c r="D238" s="165" t="s">
        <v>127</v>
      </c>
      <c r="E238" s="166" t="s">
        <v>385</v>
      </c>
      <c r="F238" s="167" t="s">
        <v>386</v>
      </c>
      <c r="G238" s="168" t="s">
        <v>173</v>
      </c>
      <c r="H238" s="169">
        <v>41.25</v>
      </c>
      <c r="I238" s="170"/>
      <c r="J238" s="171">
        <f>ROUND(I238*H238,2)</f>
        <v>0</v>
      </c>
      <c r="K238" s="167" t="s">
        <v>174</v>
      </c>
      <c r="L238" s="40"/>
      <c r="M238" s="172" t="s">
        <v>5</v>
      </c>
      <c r="N238" s="173" t="s">
        <v>51</v>
      </c>
      <c r="O238" s="41"/>
      <c r="P238" s="174">
        <f>O238*H238</f>
        <v>0</v>
      </c>
      <c r="Q238" s="174">
        <v>0</v>
      </c>
      <c r="R238" s="174">
        <f>Q238*H238</f>
        <v>0</v>
      </c>
      <c r="S238" s="174">
        <v>0</v>
      </c>
      <c r="T238" s="175">
        <f>S238*H238</f>
        <v>0</v>
      </c>
      <c r="AR238" s="23" t="s">
        <v>125</v>
      </c>
      <c r="AT238" s="23" t="s">
        <v>127</v>
      </c>
      <c r="AU238" s="23" t="s">
        <v>89</v>
      </c>
      <c r="AY238" s="23" t="s">
        <v>126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23" t="s">
        <v>26</v>
      </c>
      <c r="BK238" s="176">
        <f>ROUND(I238*H238,2)</f>
        <v>0</v>
      </c>
      <c r="BL238" s="23" t="s">
        <v>125</v>
      </c>
      <c r="BM238" s="23" t="s">
        <v>387</v>
      </c>
    </row>
    <row r="239" spans="2:65" s="10" customFormat="1">
      <c r="B239" s="177"/>
      <c r="D239" s="202" t="s">
        <v>142</v>
      </c>
      <c r="E239" s="186" t="s">
        <v>5</v>
      </c>
      <c r="F239" s="203" t="s">
        <v>388</v>
      </c>
      <c r="H239" s="204">
        <v>35.25</v>
      </c>
      <c r="I239" s="182"/>
      <c r="L239" s="177"/>
      <c r="M239" s="183"/>
      <c r="N239" s="184"/>
      <c r="O239" s="184"/>
      <c r="P239" s="184"/>
      <c r="Q239" s="184"/>
      <c r="R239" s="184"/>
      <c r="S239" s="184"/>
      <c r="T239" s="185"/>
      <c r="AT239" s="186" t="s">
        <v>142</v>
      </c>
      <c r="AU239" s="186" t="s">
        <v>89</v>
      </c>
      <c r="AV239" s="10" t="s">
        <v>89</v>
      </c>
      <c r="AW239" s="10" t="s">
        <v>144</v>
      </c>
      <c r="AX239" s="10" t="s">
        <v>80</v>
      </c>
      <c r="AY239" s="186" t="s">
        <v>126</v>
      </c>
    </row>
    <row r="240" spans="2:65" s="10" customFormat="1">
      <c r="B240" s="177"/>
      <c r="D240" s="202" t="s">
        <v>142</v>
      </c>
      <c r="E240" s="186" t="s">
        <v>5</v>
      </c>
      <c r="F240" s="203" t="s">
        <v>377</v>
      </c>
      <c r="H240" s="204">
        <v>6</v>
      </c>
      <c r="I240" s="182"/>
      <c r="L240" s="177"/>
      <c r="M240" s="183"/>
      <c r="N240" s="184"/>
      <c r="O240" s="184"/>
      <c r="P240" s="184"/>
      <c r="Q240" s="184"/>
      <c r="R240" s="184"/>
      <c r="S240" s="184"/>
      <c r="T240" s="185"/>
      <c r="AT240" s="186" t="s">
        <v>142</v>
      </c>
      <c r="AU240" s="186" t="s">
        <v>89</v>
      </c>
      <c r="AV240" s="10" t="s">
        <v>89</v>
      </c>
      <c r="AW240" s="10" t="s">
        <v>144</v>
      </c>
      <c r="AX240" s="10" t="s">
        <v>80</v>
      </c>
      <c r="AY240" s="186" t="s">
        <v>126</v>
      </c>
    </row>
    <row r="241" spans="2:65" s="12" customFormat="1">
      <c r="B241" s="205"/>
      <c r="D241" s="178" t="s">
        <v>142</v>
      </c>
      <c r="E241" s="206" t="s">
        <v>5</v>
      </c>
      <c r="F241" s="207" t="s">
        <v>177</v>
      </c>
      <c r="H241" s="208">
        <v>41.25</v>
      </c>
      <c r="I241" s="209"/>
      <c r="L241" s="205"/>
      <c r="M241" s="210"/>
      <c r="N241" s="211"/>
      <c r="O241" s="211"/>
      <c r="P241" s="211"/>
      <c r="Q241" s="211"/>
      <c r="R241" s="211"/>
      <c r="S241" s="211"/>
      <c r="T241" s="212"/>
      <c r="AT241" s="213" t="s">
        <v>142</v>
      </c>
      <c r="AU241" s="213" t="s">
        <v>89</v>
      </c>
      <c r="AV241" s="12" t="s">
        <v>125</v>
      </c>
      <c r="AW241" s="12" t="s">
        <v>144</v>
      </c>
      <c r="AX241" s="12" t="s">
        <v>26</v>
      </c>
      <c r="AY241" s="213" t="s">
        <v>126</v>
      </c>
    </row>
    <row r="242" spans="2:65" s="1" customFormat="1" ht="31.5" customHeight="1">
      <c r="B242" s="164"/>
      <c r="C242" s="165" t="s">
        <v>389</v>
      </c>
      <c r="D242" s="165" t="s">
        <v>127</v>
      </c>
      <c r="E242" s="166" t="s">
        <v>390</v>
      </c>
      <c r="F242" s="167" t="s">
        <v>391</v>
      </c>
      <c r="G242" s="168" t="s">
        <v>173</v>
      </c>
      <c r="H242" s="169">
        <v>41.25</v>
      </c>
      <c r="I242" s="170"/>
      <c r="J242" s="171">
        <f>ROUND(I242*H242,2)</f>
        <v>0</v>
      </c>
      <c r="K242" s="167" t="s">
        <v>253</v>
      </c>
      <c r="L242" s="40"/>
      <c r="M242" s="172" t="s">
        <v>5</v>
      </c>
      <c r="N242" s="173" t="s">
        <v>51</v>
      </c>
      <c r="O242" s="41"/>
      <c r="P242" s="174">
        <f>O242*H242</f>
        <v>0</v>
      </c>
      <c r="Q242" s="174">
        <v>0</v>
      </c>
      <c r="R242" s="174">
        <f>Q242*H242</f>
        <v>0</v>
      </c>
      <c r="S242" s="174">
        <v>0</v>
      </c>
      <c r="T242" s="175">
        <f>S242*H242</f>
        <v>0</v>
      </c>
      <c r="AR242" s="23" t="s">
        <v>125</v>
      </c>
      <c r="AT242" s="23" t="s">
        <v>127</v>
      </c>
      <c r="AU242" s="23" t="s">
        <v>89</v>
      </c>
      <c r="AY242" s="23" t="s">
        <v>126</v>
      </c>
      <c r="BE242" s="176">
        <f>IF(N242="základní",J242,0)</f>
        <v>0</v>
      </c>
      <c r="BF242" s="176">
        <f>IF(N242="snížená",J242,0)</f>
        <v>0</v>
      </c>
      <c r="BG242" s="176">
        <f>IF(N242="zákl. přenesená",J242,0)</f>
        <v>0</v>
      </c>
      <c r="BH242" s="176">
        <f>IF(N242="sníž. přenesená",J242,0)</f>
        <v>0</v>
      </c>
      <c r="BI242" s="176">
        <f>IF(N242="nulová",J242,0)</f>
        <v>0</v>
      </c>
      <c r="BJ242" s="23" t="s">
        <v>26</v>
      </c>
      <c r="BK242" s="176">
        <f>ROUND(I242*H242,2)</f>
        <v>0</v>
      </c>
      <c r="BL242" s="23" t="s">
        <v>125</v>
      </c>
      <c r="BM242" s="23" t="s">
        <v>392</v>
      </c>
    </row>
    <row r="243" spans="2:65" s="10" customFormat="1">
      <c r="B243" s="177"/>
      <c r="D243" s="202" t="s">
        <v>142</v>
      </c>
      <c r="E243" s="186" t="s">
        <v>5</v>
      </c>
      <c r="F243" s="203" t="s">
        <v>388</v>
      </c>
      <c r="H243" s="204">
        <v>35.25</v>
      </c>
      <c r="I243" s="182"/>
      <c r="L243" s="177"/>
      <c r="M243" s="183"/>
      <c r="N243" s="184"/>
      <c r="O243" s="184"/>
      <c r="P243" s="184"/>
      <c r="Q243" s="184"/>
      <c r="R243" s="184"/>
      <c r="S243" s="184"/>
      <c r="T243" s="185"/>
      <c r="AT243" s="186" t="s">
        <v>142</v>
      </c>
      <c r="AU243" s="186" t="s">
        <v>89</v>
      </c>
      <c r="AV243" s="10" t="s">
        <v>89</v>
      </c>
      <c r="AW243" s="10" t="s">
        <v>144</v>
      </c>
      <c r="AX243" s="10" t="s">
        <v>80</v>
      </c>
      <c r="AY243" s="186" t="s">
        <v>126</v>
      </c>
    </row>
    <row r="244" spans="2:65" s="10" customFormat="1">
      <c r="B244" s="177"/>
      <c r="D244" s="202" t="s">
        <v>142</v>
      </c>
      <c r="E244" s="186" t="s">
        <v>5</v>
      </c>
      <c r="F244" s="203" t="s">
        <v>377</v>
      </c>
      <c r="H244" s="204">
        <v>6</v>
      </c>
      <c r="I244" s="182"/>
      <c r="L244" s="177"/>
      <c r="M244" s="183"/>
      <c r="N244" s="184"/>
      <c r="O244" s="184"/>
      <c r="P244" s="184"/>
      <c r="Q244" s="184"/>
      <c r="R244" s="184"/>
      <c r="S244" s="184"/>
      <c r="T244" s="185"/>
      <c r="AT244" s="186" t="s">
        <v>142</v>
      </c>
      <c r="AU244" s="186" t="s">
        <v>89</v>
      </c>
      <c r="AV244" s="10" t="s">
        <v>89</v>
      </c>
      <c r="AW244" s="10" t="s">
        <v>144</v>
      </c>
      <c r="AX244" s="10" t="s">
        <v>80</v>
      </c>
      <c r="AY244" s="186" t="s">
        <v>126</v>
      </c>
    </row>
    <row r="245" spans="2:65" s="12" customFormat="1">
      <c r="B245" s="205"/>
      <c r="D245" s="178" t="s">
        <v>142</v>
      </c>
      <c r="E245" s="206" t="s">
        <v>5</v>
      </c>
      <c r="F245" s="207" t="s">
        <v>177</v>
      </c>
      <c r="H245" s="208">
        <v>41.25</v>
      </c>
      <c r="I245" s="209"/>
      <c r="L245" s="205"/>
      <c r="M245" s="210"/>
      <c r="N245" s="211"/>
      <c r="O245" s="211"/>
      <c r="P245" s="211"/>
      <c r="Q245" s="211"/>
      <c r="R245" s="211"/>
      <c r="S245" s="211"/>
      <c r="T245" s="212"/>
      <c r="AT245" s="213" t="s">
        <v>142</v>
      </c>
      <c r="AU245" s="213" t="s">
        <v>89</v>
      </c>
      <c r="AV245" s="12" t="s">
        <v>125</v>
      </c>
      <c r="AW245" s="12" t="s">
        <v>144</v>
      </c>
      <c r="AX245" s="12" t="s">
        <v>26</v>
      </c>
      <c r="AY245" s="213" t="s">
        <v>126</v>
      </c>
    </row>
    <row r="246" spans="2:65" s="1" customFormat="1" ht="57" customHeight="1">
      <c r="B246" s="164"/>
      <c r="C246" s="165" t="s">
        <v>393</v>
      </c>
      <c r="D246" s="165" t="s">
        <v>127</v>
      </c>
      <c r="E246" s="166" t="s">
        <v>394</v>
      </c>
      <c r="F246" s="167" t="s">
        <v>395</v>
      </c>
      <c r="G246" s="168" t="s">
        <v>173</v>
      </c>
      <c r="H246" s="169">
        <v>120</v>
      </c>
      <c r="I246" s="170"/>
      <c r="J246" s="171">
        <f>ROUND(I246*H246,2)</f>
        <v>0</v>
      </c>
      <c r="K246" s="167" t="s">
        <v>174</v>
      </c>
      <c r="L246" s="40"/>
      <c r="M246" s="172" t="s">
        <v>5</v>
      </c>
      <c r="N246" s="173" t="s">
        <v>51</v>
      </c>
      <c r="O246" s="41"/>
      <c r="P246" s="174">
        <f>O246*H246</f>
        <v>0</v>
      </c>
      <c r="Q246" s="174">
        <v>8.4250000000000005E-2</v>
      </c>
      <c r="R246" s="174">
        <f>Q246*H246</f>
        <v>10.110000000000001</v>
      </c>
      <c r="S246" s="174">
        <v>0</v>
      </c>
      <c r="T246" s="175">
        <f>S246*H246</f>
        <v>0</v>
      </c>
      <c r="AR246" s="23" t="s">
        <v>125</v>
      </c>
      <c r="AT246" s="23" t="s">
        <v>127</v>
      </c>
      <c r="AU246" s="23" t="s">
        <v>89</v>
      </c>
      <c r="AY246" s="23" t="s">
        <v>126</v>
      </c>
      <c r="BE246" s="176">
        <f>IF(N246="základní",J246,0)</f>
        <v>0</v>
      </c>
      <c r="BF246" s="176">
        <f>IF(N246="snížená",J246,0)</f>
        <v>0</v>
      </c>
      <c r="BG246" s="176">
        <f>IF(N246="zákl. přenesená",J246,0)</f>
        <v>0</v>
      </c>
      <c r="BH246" s="176">
        <f>IF(N246="sníž. přenesená",J246,0)</f>
        <v>0</v>
      </c>
      <c r="BI246" s="176">
        <f>IF(N246="nulová",J246,0)</f>
        <v>0</v>
      </c>
      <c r="BJ246" s="23" t="s">
        <v>26</v>
      </c>
      <c r="BK246" s="176">
        <f>ROUND(I246*H246,2)</f>
        <v>0</v>
      </c>
      <c r="BL246" s="23" t="s">
        <v>125</v>
      </c>
      <c r="BM246" s="23" t="s">
        <v>396</v>
      </c>
    </row>
    <row r="247" spans="2:65" s="10" customFormat="1">
      <c r="B247" s="177"/>
      <c r="D247" s="202" t="s">
        <v>142</v>
      </c>
      <c r="E247" s="186" t="s">
        <v>5</v>
      </c>
      <c r="F247" s="203" t="s">
        <v>397</v>
      </c>
      <c r="H247" s="204">
        <v>116.4</v>
      </c>
      <c r="I247" s="182"/>
      <c r="L247" s="177"/>
      <c r="M247" s="183"/>
      <c r="N247" s="184"/>
      <c r="O247" s="184"/>
      <c r="P247" s="184"/>
      <c r="Q247" s="184"/>
      <c r="R247" s="184"/>
      <c r="S247" s="184"/>
      <c r="T247" s="185"/>
      <c r="AT247" s="186" t="s">
        <v>142</v>
      </c>
      <c r="AU247" s="186" t="s">
        <v>89</v>
      </c>
      <c r="AV247" s="10" t="s">
        <v>89</v>
      </c>
      <c r="AW247" s="10" t="s">
        <v>144</v>
      </c>
      <c r="AX247" s="10" t="s">
        <v>80</v>
      </c>
      <c r="AY247" s="186" t="s">
        <v>126</v>
      </c>
    </row>
    <row r="248" spans="2:65" s="10" customFormat="1">
      <c r="B248" s="177"/>
      <c r="D248" s="202" t="s">
        <v>142</v>
      </c>
      <c r="E248" s="186" t="s">
        <v>5</v>
      </c>
      <c r="F248" s="203" t="s">
        <v>398</v>
      </c>
      <c r="H248" s="204">
        <v>3.6</v>
      </c>
      <c r="I248" s="182"/>
      <c r="L248" s="177"/>
      <c r="M248" s="183"/>
      <c r="N248" s="184"/>
      <c r="O248" s="184"/>
      <c r="P248" s="184"/>
      <c r="Q248" s="184"/>
      <c r="R248" s="184"/>
      <c r="S248" s="184"/>
      <c r="T248" s="185"/>
      <c r="AT248" s="186" t="s">
        <v>142</v>
      </c>
      <c r="AU248" s="186" t="s">
        <v>89</v>
      </c>
      <c r="AV248" s="10" t="s">
        <v>89</v>
      </c>
      <c r="AW248" s="10" t="s">
        <v>144</v>
      </c>
      <c r="AX248" s="10" t="s">
        <v>80</v>
      </c>
      <c r="AY248" s="186" t="s">
        <v>126</v>
      </c>
    </row>
    <row r="249" spans="2:65" s="12" customFormat="1">
      <c r="B249" s="205"/>
      <c r="D249" s="178" t="s">
        <v>142</v>
      </c>
      <c r="E249" s="206" t="s">
        <v>5</v>
      </c>
      <c r="F249" s="207" t="s">
        <v>177</v>
      </c>
      <c r="H249" s="208">
        <v>120</v>
      </c>
      <c r="I249" s="209"/>
      <c r="L249" s="205"/>
      <c r="M249" s="210"/>
      <c r="N249" s="211"/>
      <c r="O249" s="211"/>
      <c r="P249" s="211"/>
      <c r="Q249" s="211"/>
      <c r="R249" s="211"/>
      <c r="S249" s="211"/>
      <c r="T249" s="212"/>
      <c r="AT249" s="213" t="s">
        <v>142</v>
      </c>
      <c r="AU249" s="213" t="s">
        <v>89</v>
      </c>
      <c r="AV249" s="12" t="s">
        <v>125</v>
      </c>
      <c r="AW249" s="12" t="s">
        <v>144</v>
      </c>
      <c r="AX249" s="12" t="s">
        <v>26</v>
      </c>
      <c r="AY249" s="213" t="s">
        <v>126</v>
      </c>
    </row>
    <row r="250" spans="2:65" s="1" customFormat="1" ht="31.5" customHeight="1">
      <c r="B250" s="164"/>
      <c r="C250" s="222" t="s">
        <v>399</v>
      </c>
      <c r="D250" s="222" t="s">
        <v>221</v>
      </c>
      <c r="E250" s="223" t="s">
        <v>400</v>
      </c>
      <c r="F250" s="224" t="s">
        <v>401</v>
      </c>
      <c r="G250" s="225" t="s">
        <v>173</v>
      </c>
      <c r="H250" s="226">
        <v>119.892</v>
      </c>
      <c r="I250" s="227"/>
      <c r="J250" s="228">
        <f>ROUND(I250*H250,2)</f>
        <v>0</v>
      </c>
      <c r="K250" s="167" t="s">
        <v>174</v>
      </c>
      <c r="L250" s="229"/>
      <c r="M250" s="230" t="s">
        <v>5</v>
      </c>
      <c r="N250" s="231" t="s">
        <v>51</v>
      </c>
      <c r="O250" s="41"/>
      <c r="P250" s="174">
        <f>O250*H250</f>
        <v>0</v>
      </c>
      <c r="Q250" s="174">
        <v>0.14000000000000001</v>
      </c>
      <c r="R250" s="174">
        <f>Q250*H250</f>
        <v>16.784880000000001</v>
      </c>
      <c r="S250" s="174">
        <v>0</v>
      </c>
      <c r="T250" s="175">
        <f>S250*H250</f>
        <v>0</v>
      </c>
      <c r="AR250" s="23" t="s">
        <v>210</v>
      </c>
      <c r="AT250" s="23" t="s">
        <v>221</v>
      </c>
      <c r="AU250" s="23" t="s">
        <v>89</v>
      </c>
      <c r="AY250" s="23" t="s">
        <v>126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23" t="s">
        <v>26</v>
      </c>
      <c r="BK250" s="176">
        <f>ROUND(I250*H250,2)</f>
        <v>0</v>
      </c>
      <c r="BL250" s="23" t="s">
        <v>125</v>
      </c>
      <c r="BM250" s="23" t="s">
        <v>402</v>
      </c>
    </row>
    <row r="251" spans="2:65" s="1" customFormat="1" ht="27">
      <c r="B251" s="40"/>
      <c r="D251" s="202" t="s">
        <v>308</v>
      </c>
      <c r="F251" s="232" t="s">
        <v>403</v>
      </c>
      <c r="I251" s="233"/>
      <c r="L251" s="40"/>
      <c r="M251" s="234"/>
      <c r="N251" s="41"/>
      <c r="O251" s="41"/>
      <c r="P251" s="41"/>
      <c r="Q251" s="41"/>
      <c r="R251" s="41"/>
      <c r="S251" s="41"/>
      <c r="T251" s="69"/>
      <c r="AT251" s="23" t="s">
        <v>308</v>
      </c>
      <c r="AU251" s="23" t="s">
        <v>89</v>
      </c>
    </row>
    <row r="252" spans="2:65" s="10" customFormat="1">
      <c r="B252" s="177"/>
      <c r="D252" s="202" t="s">
        <v>142</v>
      </c>
      <c r="E252" s="186" t="s">
        <v>5</v>
      </c>
      <c r="F252" s="203" t="s">
        <v>404</v>
      </c>
      <c r="H252" s="204">
        <v>119.892</v>
      </c>
      <c r="I252" s="182"/>
      <c r="L252" s="177"/>
      <c r="M252" s="183"/>
      <c r="N252" s="184"/>
      <c r="O252" s="184"/>
      <c r="P252" s="184"/>
      <c r="Q252" s="184"/>
      <c r="R252" s="184"/>
      <c r="S252" s="184"/>
      <c r="T252" s="185"/>
      <c r="AT252" s="186" t="s">
        <v>142</v>
      </c>
      <c r="AU252" s="186" t="s">
        <v>89</v>
      </c>
      <c r="AV252" s="10" t="s">
        <v>89</v>
      </c>
      <c r="AW252" s="10" t="s">
        <v>144</v>
      </c>
      <c r="AX252" s="10" t="s">
        <v>80</v>
      </c>
      <c r="AY252" s="186" t="s">
        <v>126</v>
      </c>
    </row>
    <row r="253" spans="2:65" s="12" customFormat="1">
      <c r="B253" s="205"/>
      <c r="D253" s="178" t="s">
        <v>142</v>
      </c>
      <c r="E253" s="206" t="s">
        <v>5</v>
      </c>
      <c r="F253" s="207" t="s">
        <v>177</v>
      </c>
      <c r="H253" s="208">
        <v>119.892</v>
      </c>
      <c r="I253" s="209"/>
      <c r="L253" s="205"/>
      <c r="M253" s="210"/>
      <c r="N253" s="211"/>
      <c r="O253" s="211"/>
      <c r="P253" s="211"/>
      <c r="Q253" s="211"/>
      <c r="R253" s="211"/>
      <c r="S253" s="211"/>
      <c r="T253" s="212"/>
      <c r="AT253" s="213" t="s">
        <v>142</v>
      </c>
      <c r="AU253" s="213" t="s">
        <v>89</v>
      </c>
      <c r="AV253" s="12" t="s">
        <v>125</v>
      </c>
      <c r="AW253" s="12" t="s">
        <v>144</v>
      </c>
      <c r="AX253" s="12" t="s">
        <v>26</v>
      </c>
      <c r="AY253" s="213" t="s">
        <v>126</v>
      </c>
    </row>
    <row r="254" spans="2:65" s="1" customFormat="1" ht="22.5" customHeight="1">
      <c r="B254" s="164"/>
      <c r="C254" s="222" t="s">
        <v>405</v>
      </c>
      <c r="D254" s="222" t="s">
        <v>221</v>
      </c>
      <c r="E254" s="223" t="s">
        <v>406</v>
      </c>
      <c r="F254" s="224" t="s">
        <v>407</v>
      </c>
      <c r="G254" s="225" t="s">
        <v>173</v>
      </c>
      <c r="H254" s="226">
        <v>3.7080000000000002</v>
      </c>
      <c r="I254" s="227"/>
      <c r="J254" s="228">
        <f>ROUND(I254*H254,2)</f>
        <v>0</v>
      </c>
      <c r="K254" s="224" t="s">
        <v>174</v>
      </c>
      <c r="L254" s="229"/>
      <c r="M254" s="230" t="s">
        <v>5</v>
      </c>
      <c r="N254" s="231" t="s">
        <v>51</v>
      </c>
      <c r="O254" s="41"/>
      <c r="P254" s="174">
        <f>O254*H254</f>
        <v>0</v>
      </c>
      <c r="Q254" s="174">
        <v>0.13</v>
      </c>
      <c r="R254" s="174">
        <f>Q254*H254</f>
        <v>0.48204000000000002</v>
      </c>
      <c r="S254" s="174">
        <v>0</v>
      </c>
      <c r="T254" s="175">
        <f>S254*H254</f>
        <v>0</v>
      </c>
      <c r="AR254" s="23" t="s">
        <v>210</v>
      </c>
      <c r="AT254" s="23" t="s">
        <v>221</v>
      </c>
      <c r="AU254" s="23" t="s">
        <v>89</v>
      </c>
      <c r="AY254" s="23" t="s">
        <v>126</v>
      </c>
      <c r="BE254" s="176">
        <f>IF(N254="základní",J254,0)</f>
        <v>0</v>
      </c>
      <c r="BF254" s="176">
        <f>IF(N254="snížená",J254,0)</f>
        <v>0</v>
      </c>
      <c r="BG254" s="176">
        <f>IF(N254="zákl. přenesená",J254,0)</f>
        <v>0</v>
      </c>
      <c r="BH254" s="176">
        <f>IF(N254="sníž. přenesená",J254,0)</f>
        <v>0</v>
      </c>
      <c r="BI254" s="176">
        <f>IF(N254="nulová",J254,0)</f>
        <v>0</v>
      </c>
      <c r="BJ254" s="23" t="s">
        <v>26</v>
      </c>
      <c r="BK254" s="176">
        <f>ROUND(I254*H254,2)</f>
        <v>0</v>
      </c>
      <c r="BL254" s="23" t="s">
        <v>125</v>
      </c>
      <c r="BM254" s="23" t="s">
        <v>408</v>
      </c>
    </row>
    <row r="255" spans="2:65" s="1" customFormat="1" ht="27">
      <c r="B255" s="40"/>
      <c r="D255" s="202" t="s">
        <v>308</v>
      </c>
      <c r="F255" s="232" t="s">
        <v>403</v>
      </c>
      <c r="I255" s="233"/>
      <c r="L255" s="40"/>
      <c r="M255" s="234"/>
      <c r="N255" s="41"/>
      <c r="O255" s="41"/>
      <c r="P255" s="41"/>
      <c r="Q255" s="41"/>
      <c r="R255" s="41"/>
      <c r="S255" s="41"/>
      <c r="T255" s="69"/>
      <c r="AT255" s="23" t="s">
        <v>308</v>
      </c>
      <c r="AU255" s="23" t="s">
        <v>89</v>
      </c>
    </row>
    <row r="256" spans="2:65" s="10" customFormat="1">
      <c r="B256" s="177"/>
      <c r="D256" s="202" t="s">
        <v>142</v>
      </c>
      <c r="E256" s="186" t="s">
        <v>5</v>
      </c>
      <c r="F256" s="203" t="s">
        <v>409</v>
      </c>
      <c r="H256" s="204">
        <v>3.7080000000000002</v>
      </c>
      <c r="I256" s="182"/>
      <c r="L256" s="177"/>
      <c r="M256" s="183"/>
      <c r="N256" s="184"/>
      <c r="O256" s="184"/>
      <c r="P256" s="184"/>
      <c r="Q256" s="184"/>
      <c r="R256" s="184"/>
      <c r="S256" s="184"/>
      <c r="T256" s="185"/>
      <c r="AT256" s="186" t="s">
        <v>142</v>
      </c>
      <c r="AU256" s="186" t="s">
        <v>89</v>
      </c>
      <c r="AV256" s="10" t="s">
        <v>89</v>
      </c>
      <c r="AW256" s="10" t="s">
        <v>144</v>
      </c>
      <c r="AX256" s="10" t="s">
        <v>80</v>
      </c>
      <c r="AY256" s="186" t="s">
        <v>126</v>
      </c>
    </row>
    <row r="257" spans="2:65" s="12" customFormat="1">
      <c r="B257" s="205"/>
      <c r="D257" s="178" t="s">
        <v>142</v>
      </c>
      <c r="E257" s="206" t="s">
        <v>5</v>
      </c>
      <c r="F257" s="207" t="s">
        <v>177</v>
      </c>
      <c r="H257" s="208">
        <v>3.7080000000000002</v>
      </c>
      <c r="I257" s="209"/>
      <c r="L257" s="205"/>
      <c r="M257" s="210"/>
      <c r="N257" s="211"/>
      <c r="O257" s="211"/>
      <c r="P257" s="211"/>
      <c r="Q257" s="211"/>
      <c r="R257" s="211"/>
      <c r="S257" s="211"/>
      <c r="T257" s="212"/>
      <c r="AT257" s="213" t="s">
        <v>142</v>
      </c>
      <c r="AU257" s="213" t="s">
        <v>89</v>
      </c>
      <c r="AV257" s="12" t="s">
        <v>125</v>
      </c>
      <c r="AW257" s="12" t="s">
        <v>144</v>
      </c>
      <c r="AX257" s="12" t="s">
        <v>26</v>
      </c>
      <c r="AY257" s="213" t="s">
        <v>126</v>
      </c>
    </row>
    <row r="258" spans="2:65" s="1" customFormat="1" ht="57" customHeight="1">
      <c r="B258" s="164"/>
      <c r="C258" s="165" t="s">
        <v>410</v>
      </c>
      <c r="D258" s="165" t="s">
        <v>127</v>
      </c>
      <c r="E258" s="166" t="s">
        <v>411</v>
      </c>
      <c r="F258" s="167" t="s">
        <v>412</v>
      </c>
      <c r="G258" s="168" t="s">
        <v>173</v>
      </c>
      <c r="H258" s="169">
        <v>6.6</v>
      </c>
      <c r="I258" s="170"/>
      <c r="J258" s="171">
        <f>ROUND(I258*H258,2)</f>
        <v>0</v>
      </c>
      <c r="K258" s="167" t="s">
        <v>174</v>
      </c>
      <c r="L258" s="40"/>
      <c r="M258" s="172" t="s">
        <v>5</v>
      </c>
      <c r="N258" s="173" t="s">
        <v>51</v>
      </c>
      <c r="O258" s="41"/>
      <c r="P258" s="174">
        <f>O258*H258</f>
        <v>0</v>
      </c>
      <c r="Q258" s="174">
        <v>8.5650000000000004E-2</v>
      </c>
      <c r="R258" s="174">
        <f>Q258*H258</f>
        <v>0.56528999999999996</v>
      </c>
      <c r="S258" s="174">
        <v>0</v>
      </c>
      <c r="T258" s="175">
        <f>S258*H258</f>
        <v>0</v>
      </c>
      <c r="AR258" s="23" t="s">
        <v>125</v>
      </c>
      <c r="AT258" s="23" t="s">
        <v>127</v>
      </c>
      <c r="AU258" s="23" t="s">
        <v>89</v>
      </c>
      <c r="AY258" s="23" t="s">
        <v>126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23" t="s">
        <v>26</v>
      </c>
      <c r="BK258" s="176">
        <f>ROUND(I258*H258,2)</f>
        <v>0</v>
      </c>
      <c r="BL258" s="23" t="s">
        <v>125</v>
      </c>
      <c r="BM258" s="23" t="s">
        <v>413</v>
      </c>
    </row>
    <row r="259" spans="2:65" s="10" customFormat="1">
      <c r="B259" s="177"/>
      <c r="D259" s="202" t="s">
        <v>142</v>
      </c>
      <c r="E259" s="186" t="s">
        <v>5</v>
      </c>
      <c r="F259" s="203" t="s">
        <v>414</v>
      </c>
      <c r="H259" s="204">
        <v>4.9000000000000004</v>
      </c>
      <c r="I259" s="182"/>
      <c r="L259" s="177"/>
      <c r="M259" s="183"/>
      <c r="N259" s="184"/>
      <c r="O259" s="184"/>
      <c r="P259" s="184"/>
      <c r="Q259" s="184"/>
      <c r="R259" s="184"/>
      <c r="S259" s="184"/>
      <c r="T259" s="185"/>
      <c r="AT259" s="186" t="s">
        <v>142</v>
      </c>
      <c r="AU259" s="186" t="s">
        <v>89</v>
      </c>
      <c r="AV259" s="10" t="s">
        <v>89</v>
      </c>
      <c r="AW259" s="10" t="s">
        <v>144</v>
      </c>
      <c r="AX259" s="10" t="s">
        <v>80</v>
      </c>
      <c r="AY259" s="186" t="s">
        <v>126</v>
      </c>
    </row>
    <row r="260" spans="2:65" s="10" customFormat="1">
      <c r="B260" s="177"/>
      <c r="D260" s="202" t="s">
        <v>142</v>
      </c>
      <c r="E260" s="186" t="s">
        <v>5</v>
      </c>
      <c r="F260" s="203" t="s">
        <v>415</v>
      </c>
      <c r="H260" s="204">
        <v>1.7</v>
      </c>
      <c r="I260" s="182"/>
      <c r="L260" s="177"/>
      <c r="M260" s="183"/>
      <c r="N260" s="184"/>
      <c r="O260" s="184"/>
      <c r="P260" s="184"/>
      <c r="Q260" s="184"/>
      <c r="R260" s="184"/>
      <c r="S260" s="184"/>
      <c r="T260" s="185"/>
      <c r="AT260" s="186" t="s">
        <v>142</v>
      </c>
      <c r="AU260" s="186" t="s">
        <v>89</v>
      </c>
      <c r="AV260" s="10" t="s">
        <v>89</v>
      </c>
      <c r="AW260" s="10" t="s">
        <v>144</v>
      </c>
      <c r="AX260" s="10" t="s">
        <v>80</v>
      </c>
      <c r="AY260" s="186" t="s">
        <v>126</v>
      </c>
    </row>
    <row r="261" spans="2:65" s="12" customFormat="1">
      <c r="B261" s="205"/>
      <c r="D261" s="178" t="s">
        <v>142</v>
      </c>
      <c r="E261" s="206" t="s">
        <v>5</v>
      </c>
      <c r="F261" s="207" t="s">
        <v>177</v>
      </c>
      <c r="H261" s="208">
        <v>6.6</v>
      </c>
      <c r="I261" s="209"/>
      <c r="L261" s="205"/>
      <c r="M261" s="210"/>
      <c r="N261" s="211"/>
      <c r="O261" s="211"/>
      <c r="P261" s="211"/>
      <c r="Q261" s="211"/>
      <c r="R261" s="211"/>
      <c r="S261" s="211"/>
      <c r="T261" s="212"/>
      <c r="AT261" s="213" t="s">
        <v>142</v>
      </c>
      <c r="AU261" s="213" t="s">
        <v>89</v>
      </c>
      <c r="AV261" s="12" t="s">
        <v>125</v>
      </c>
      <c r="AW261" s="12" t="s">
        <v>144</v>
      </c>
      <c r="AX261" s="12" t="s">
        <v>26</v>
      </c>
      <c r="AY261" s="213" t="s">
        <v>126</v>
      </c>
    </row>
    <row r="262" spans="2:65" s="1" customFormat="1" ht="44.25" customHeight="1">
      <c r="B262" s="164"/>
      <c r="C262" s="222" t="s">
        <v>416</v>
      </c>
      <c r="D262" s="222" t="s">
        <v>221</v>
      </c>
      <c r="E262" s="223" t="s">
        <v>417</v>
      </c>
      <c r="F262" s="224" t="s">
        <v>418</v>
      </c>
      <c r="G262" s="225" t="s">
        <v>173</v>
      </c>
      <c r="H262" s="226">
        <v>1.7849999999999999</v>
      </c>
      <c r="I262" s="227"/>
      <c r="J262" s="228">
        <f>ROUND(I262*H262,2)</f>
        <v>0</v>
      </c>
      <c r="K262" s="167" t="s">
        <v>174</v>
      </c>
      <c r="L262" s="229"/>
      <c r="M262" s="230" t="s">
        <v>5</v>
      </c>
      <c r="N262" s="231" t="s">
        <v>51</v>
      </c>
      <c r="O262" s="41"/>
      <c r="P262" s="174">
        <f>O262*H262</f>
        <v>0</v>
      </c>
      <c r="Q262" s="174">
        <v>0.17599999999999999</v>
      </c>
      <c r="R262" s="174">
        <f>Q262*H262</f>
        <v>0.31415999999999999</v>
      </c>
      <c r="S262" s="174">
        <v>0</v>
      </c>
      <c r="T262" s="175">
        <f>S262*H262</f>
        <v>0</v>
      </c>
      <c r="AR262" s="23" t="s">
        <v>210</v>
      </c>
      <c r="AT262" s="23" t="s">
        <v>221</v>
      </c>
      <c r="AU262" s="23" t="s">
        <v>89</v>
      </c>
      <c r="AY262" s="23" t="s">
        <v>126</v>
      </c>
      <c r="BE262" s="176">
        <f>IF(N262="základní",J262,0)</f>
        <v>0</v>
      </c>
      <c r="BF262" s="176">
        <f>IF(N262="snížená",J262,0)</f>
        <v>0</v>
      </c>
      <c r="BG262" s="176">
        <f>IF(N262="zákl. přenesená",J262,0)</f>
        <v>0</v>
      </c>
      <c r="BH262" s="176">
        <f>IF(N262="sníž. přenesená",J262,0)</f>
        <v>0</v>
      </c>
      <c r="BI262" s="176">
        <f>IF(N262="nulová",J262,0)</f>
        <v>0</v>
      </c>
      <c r="BJ262" s="23" t="s">
        <v>26</v>
      </c>
      <c r="BK262" s="176">
        <f>ROUND(I262*H262,2)</f>
        <v>0</v>
      </c>
      <c r="BL262" s="23" t="s">
        <v>125</v>
      </c>
      <c r="BM262" s="23" t="s">
        <v>419</v>
      </c>
    </row>
    <row r="263" spans="2:65" s="10" customFormat="1">
      <c r="B263" s="177"/>
      <c r="D263" s="202" t="s">
        <v>142</v>
      </c>
      <c r="E263" s="186" t="s">
        <v>5</v>
      </c>
      <c r="F263" s="203" t="s">
        <v>420</v>
      </c>
      <c r="H263" s="204">
        <v>1.7849999999999999</v>
      </c>
      <c r="I263" s="182"/>
      <c r="L263" s="177"/>
      <c r="M263" s="183"/>
      <c r="N263" s="184"/>
      <c r="O263" s="184"/>
      <c r="P263" s="184"/>
      <c r="Q263" s="184"/>
      <c r="R263" s="184"/>
      <c r="S263" s="184"/>
      <c r="T263" s="185"/>
      <c r="AT263" s="186" t="s">
        <v>142</v>
      </c>
      <c r="AU263" s="186" t="s">
        <v>89</v>
      </c>
      <c r="AV263" s="10" t="s">
        <v>89</v>
      </c>
      <c r="AW263" s="10" t="s">
        <v>144</v>
      </c>
      <c r="AX263" s="10" t="s">
        <v>80</v>
      </c>
      <c r="AY263" s="186" t="s">
        <v>126</v>
      </c>
    </row>
    <row r="264" spans="2:65" s="12" customFormat="1">
      <c r="B264" s="205"/>
      <c r="D264" s="178" t="s">
        <v>142</v>
      </c>
      <c r="E264" s="206" t="s">
        <v>5</v>
      </c>
      <c r="F264" s="207" t="s">
        <v>177</v>
      </c>
      <c r="H264" s="208">
        <v>1.7849999999999999</v>
      </c>
      <c r="I264" s="209"/>
      <c r="L264" s="205"/>
      <c r="M264" s="210"/>
      <c r="N264" s="211"/>
      <c r="O264" s="211"/>
      <c r="P264" s="211"/>
      <c r="Q264" s="211"/>
      <c r="R264" s="211"/>
      <c r="S264" s="211"/>
      <c r="T264" s="212"/>
      <c r="AT264" s="213" t="s">
        <v>142</v>
      </c>
      <c r="AU264" s="213" t="s">
        <v>89</v>
      </c>
      <c r="AV264" s="12" t="s">
        <v>125</v>
      </c>
      <c r="AW264" s="12" t="s">
        <v>144</v>
      </c>
      <c r="AX264" s="12" t="s">
        <v>26</v>
      </c>
      <c r="AY264" s="213" t="s">
        <v>126</v>
      </c>
    </row>
    <row r="265" spans="2:65" s="1" customFormat="1" ht="31.5" customHeight="1">
      <c r="B265" s="164"/>
      <c r="C265" s="222" t="s">
        <v>421</v>
      </c>
      <c r="D265" s="222" t="s">
        <v>221</v>
      </c>
      <c r="E265" s="223" t="s">
        <v>422</v>
      </c>
      <c r="F265" s="224" t="s">
        <v>423</v>
      </c>
      <c r="G265" s="225" t="s">
        <v>173</v>
      </c>
      <c r="H265" s="226">
        <v>5.1449999999999996</v>
      </c>
      <c r="I265" s="227"/>
      <c r="J265" s="228">
        <f>ROUND(I265*H265,2)</f>
        <v>0</v>
      </c>
      <c r="K265" s="167" t="s">
        <v>174</v>
      </c>
      <c r="L265" s="229"/>
      <c r="M265" s="230" t="s">
        <v>5</v>
      </c>
      <c r="N265" s="231" t="s">
        <v>51</v>
      </c>
      <c r="O265" s="41"/>
      <c r="P265" s="174">
        <f>O265*H265</f>
        <v>0</v>
      </c>
      <c r="Q265" s="174">
        <v>0.17599999999999999</v>
      </c>
      <c r="R265" s="174">
        <f>Q265*H265</f>
        <v>0.90551999999999988</v>
      </c>
      <c r="S265" s="174">
        <v>0</v>
      </c>
      <c r="T265" s="175">
        <f>S265*H265</f>
        <v>0</v>
      </c>
      <c r="AR265" s="23" t="s">
        <v>210</v>
      </c>
      <c r="AT265" s="23" t="s">
        <v>221</v>
      </c>
      <c r="AU265" s="23" t="s">
        <v>89</v>
      </c>
      <c r="AY265" s="23" t="s">
        <v>126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23" t="s">
        <v>26</v>
      </c>
      <c r="BK265" s="176">
        <f>ROUND(I265*H265,2)</f>
        <v>0</v>
      </c>
      <c r="BL265" s="23" t="s">
        <v>125</v>
      </c>
      <c r="BM265" s="23" t="s">
        <v>424</v>
      </c>
    </row>
    <row r="266" spans="2:65" s="10" customFormat="1">
      <c r="B266" s="177"/>
      <c r="D266" s="202" t="s">
        <v>142</v>
      </c>
      <c r="E266" s="186" t="s">
        <v>5</v>
      </c>
      <c r="F266" s="203" t="s">
        <v>425</v>
      </c>
      <c r="H266" s="204">
        <v>5.1449999999999996</v>
      </c>
      <c r="I266" s="182"/>
      <c r="L266" s="177"/>
      <c r="M266" s="183"/>
      <c r="N266" s="184"/>
      <c r="O266" s="184"/>
      <c r="P266" s="184"/>
      <c r="Q266" s="184"/>
      <c r="R266" s="184"/>
      <c r="S266" s="184"/>
      <c r="T266" s="185"/>
      <c r="AT266" s="186" t="s">
        <v>142</v>
      </c>
      <c r="AU266" s="186" t="s">
        <v>89</v>
      </c>
      <c r="AV266" s="10" t="s">
        <v>89</v>
      </c>
      <c r="AW266" s="10" t="s">
        <v>144</v>
      </c>
      <c r="AX266" s="10" t="s">
        <v>80</v>
      </c>
      <c r="AY266" s="186" t="s">
        <v>126</v>
      </c>
    </row>
    <row r="267" spans="2:65" s="12" customFormat="1">
      <c r="B267" s="205"/>
      <c r="D267" s="202" t="s">
        <v>142</v>
      </c>
      <c r="E267" s="235" t="s">
        <v>5</v>
      </c>
      <c r="F267" s="236" t="s">
        <v>177</v>
      </c>
      <c r="H267" s="237">
        <v>5.1449999999999996</v>
      </c>
      <c r="I267" s="209"/>
      <c r="L267" s="205"/>
      <c r="M267" s="210"/>
      <c r="N267" s="211"/>
      <c r="O267" s="211"/>
      <c r="P267" s="211"/>
      <c r="Q267" s="211"/>
      <c r="R267" s="211"/>
      <c r="S267" s="211"/>
      <c r="T267" s="212"/>
      <c r="AT267" s="213" t="s">
        <v>142</v>
      </c>
      <c r="AU267" s="213" t="s">
        <v>89</v>
      </c>
      <c r="AV267" s="12" t="s">
        <v>125</v>
      </c>
      <c r="AW267" s="12" t="s">
        <v>144</v>
      </c>
      <c r="AX267" s="12" t="s">
        <v>26</v>
      </c>
      <c r="AY267" s="213" t="s">
        <v>126</v>
      </c>
    </row>
    <row r="268" spans="2:65" s="9" customFormat="1" ht="29.85" customHeight="1">
      <c r="B268" s="152"/>
      <c r="D268" s="153" t="s">
        <v>79</v>
      </c>
      <c r="E268" s="200" t="s">
        <v>210</v>
      </c>
      <c r="F268" s="200" t="s">
        <v>426</v>
      </c>
      <c r="I268" s="155"/>
      <c r="J268" s="201">
        <f>BK268</f>
        <v>0</v>
      </c>
      <c r="L268" s="152"/>
      <c r="M268" s="157"/>
      <c r="N268" s="158"/>
      <c r="O268" s="158"/>
      <c r="P268" s="159">
        <f>SUM(P269:P317)</f>
        <v>0</v>
      </c>
      <c r="Q268" s="158"/>
      <c r="R268" s="159">
        <f>SUM(R269:R317)</f>
        <v>4.1430593800000004</v>
      </c>
      <c r="S268" s="158"/>
      <c r="T268" s="160">
        <f>SUM(T269:T317)</f>
        <v>0</v>
      </c>
      <c r="AR268" s="161" t="s">
        <v>26</v>
      </c>
      <c r="AT268" s="162" t="s">
        <v>79</v>
      </c>
      <c r="AU268" s="162" t="s">
        <v>26</v>
      </c>
      <c r="AY268" s="161" t="s">
        <v>126</v>
      </c>
      <c r="BK268" s="163">
        <f>SUM(BK269:BK317)</f>
        <v>0</v>
      </c>
    </row>
    <row r="269" spans="2:65" s="1" customFormat="1" ht="31.5" customHeight="1">
      <c r="B269" s="164"/>
      <c r="C269" s="165" t="s">
        <v>427</v>
      </c>
      <c r="D269" s="165" t="s">
        <v>127</v>
      </c>
      <c r="E269" s="166" t="s">
        <v>428</v>
      </c>
      <c r="F269" s="167" t="s">
        <v>429</v>
      </c>
      <c r="G269" s="168" t="s">
        <v>224</v>
      </c>
      <c r="H269" s="169">
        <v>1</v>
      </c>
      <c r="I269" s="170"/>
      <c r="J269" s="171">
        <f>ROUND(I269*H269,2)</f>
        <v>0</v>
      </c>
      <c r="K269" s="167" t="s">
        <v>174</v>
      </c>
      <c r="L269" s="40"/>
      <c r="M269" s="172" t="s">
        <v>5</v>
      </c>
      <c r="N269" s="173" t="s">
        <v>51</v>
      </c>
      <c r="O269" s="41"/>
      <c r="P269" s="174">
        <f>O269*H269</f>
        <v>0</v>
      </c>
      <c r="Q269" s="174">
        <v>6.8640000000000007E-2</v>
      </c>
      <c r="R269" s="174">
        <f>Q269*H269</f>
        <v>6.8640000000000007E-2</v>
      </c>
      <c r="S269" s="174">
        <v>0</v>
      </c>
      <c r="T269" s="175">
        <f>S269*H269</f>
        <v>0</v>
      </c>
      <c r="AR269" s="23" t="s">
        <v>125</v>
      </c>
      <c r="AT269" s="23" t="s">
        <v>127</v>
      </c>
      <c r="AU269" s="23" t="s">
        <v>89</v>
      </c>
      <c r="AY269" s="23" t="s">
        <v>126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23" t="s">
        <v>26</v>
      </c>
      <c r="BK269" s="176">
        <f>ROUND(I269*H269,2)</f>
        <v>0</v>
      </c>
      <c r="BL269" s="23" t="s">
        <v>125</v>
      </c>
      <c r="BM269" s="23" t="s">
        <v>430</v>
      </c>
    </row>
    <row r="270" spans="2:65" s="10" customFormat="1">
      <c r="B270" s="177"/>
      <c r="D270" s="202" t="s">
        <v>142</v>
      </c>
      <c r="E270" s="186" t="s">
        <v>5</v>
      </c>
      <c r="F270" s="203" t="s">
        <v>431</v>
      </c>
      <c r="H270" s="204">
        <v>1</v>
      </c>
      <c r="I270" s="182"/>
      <c r="L270" s="177"/>
      <c r="M270" s="183"/>
      <c r="N270" s="184"/>
      <c r="O270" s="184"/>
      <c r="P270" s="184"/>
      <c r="Q270" s="184"/>
      <c r="R270" s="184"/>
      <c r="S270" s="184"/>
      <c r="T270" s="185"/>
      <c r="AT270" s="186" t="s">
        <v>142</v>
      </c>
      <c r="AU270" s="186" t="s">
        <v>89</v>
      </c>
      <c r="AV270" s="10" t="s">
        <v>89</v>
      </c>
      <c r="AW270" s="10" t="s">
        <v>144</v>
      </c>
      <c r="AX270" s="10" t="s">
        <v>80</v>
      </c>
      <c r="AY270" s="186" t="s">
        <v>126</v>
      </c>
    </row>
    <row r="271" spans="2:65" s="12" customFormat="1">
      <c r="B271" s="205"/>
      <c r="D271" s="178" t="s">
        <v>142</v>
      </c>
      <c r="E271" s="206" t="s">
        <v>5</v>
      </c>
      <c r="F271" s="207" t="s">
        <v>177</v>
      </c>
      <c r="H271" s="208">
        <v>1</v>
      </c>
      <c r="I271" s="209"/>
      <c r="L271" s="205"/>
      <c r="M271" s="210"/>
      <c r="N271" s="211"/>
      <c r="O271" s="211"/>
      <c r="P271" s="211"/>
      <c r="Q271" s="211"/>
      <c r="R271" s="211"/>
      <c r="S271" s="211"/>
      <c r="T271" s="212"/>
      <c r="AT271" s="213" t="s">
        <v>142</v>
      </c>
      <c r="AU271" s="213" t="s">
        <v>89</v>
      </c>
      <c r="AV271" s="12" t="s">
        <v>125</v>
      </c>
      <c r="AW271" s="12" t="s">
        <v>144</v>
      </c>
      <c r="AX271" s="12" t="s">
        <v>26</v>
      </c>
      <c r="AY271" s="213" t="s">
        <v>126</v>
      </c>
    </row>
    <row r="272" spans="2:65" s="1" customFormat="1" ht="31.5" customHeight="1">
      <c r="B272" s="164"/>
      <c r="C272" s="165" t="s">
        <v>432</v>
      </c>
      <c r="D272" s="165" t="s">
        <v>127</v>
      </c>
      <c r="E272" s="166" t="s">
        <v>433</v>
      </c>
      <c r="F272" s="167" t="s">
        <v>434</v>
      </c>
      <c r="G272" s="168" t="s">
        <v>200</v>
      </c>
      <c r="H272" s="169">
        <v>6</v>
      </c>
      <c r="I272" s="170"/>
      <c r="J272" s="171">
        <f>ROUND(I272*H272,2)</f>
        <v>0</v>
      </c>
      <c r="K272" s="167" t="s">
        <v>174</v>
      </c>
      <c r="L272" s="40"/>
      <c r="M272" s="172" t="s">
        <v>5</v>
      </c>
      <c r="N272" s="173" t="s">
        <v>51</v>
      </c>
      <c r="O272" s="41"/>
      <c r="P272" s="174">
        <f>O272*H272</f>
        <v>0</v>
      </c>
      <c r="Q272" s="174">
        <v>4.4800000000000003E-6</v>
      </c>
      <c r="R272" s="174">
        <f>Q272*H272</f>
        <v>2.688E-5</v>
      </c>
      <c r="S272" s="174">
        <v>0</v>
      </c>
      <c r="T272" s="175">
        <f>S272*H272</f>
        <v>0</v>
      </c>
      <c r="AR272" s="23" t="s">
        <v>125</v>
      </c>
      <c r="AT272" s="23" t="s">
        <v>127</v>
      </c>
      <c r="AU272" s="23" t="s">
        <v>89</v>
      </c>
      <c r="AY272" s="23" t="s">
        <v>126</v>
      </c>
      <c r="BE272" s="176">
        <f>IF(N272="základní",J272,0)</f>
        <v>0</v>
      </c>
      <c r="BF272" s="176">
        <f>IF(N272="snížená",J272,0)</f>
        <v>0</v>
      </c>
      <c r="BG272" s="176">
        <f>IF(N272="zákl. přenesená",J272,0)</f>
        <v>0</v>
      </c>
      <c r="BH272" s="176">
        <f>IF(N272="sníž. přenesená",J272,0)</f>
        <v>0</v>
      </c>
      <c r="BI272" s="176">
        <f>IF(N272="nulová",J272,0)</f>
        <v>0</v>
      </c>
      <c r="BJ272" s="23" t="s">
        <v>26</v>
      </c>
      <c r="BK272" s="176">
        <f>ROUND(I272*H272,2)</f>
        <v>0</v>
      </c>
      <c r="BL272" s="23" t="s">
        <v>125</v>
      </c>
      <c r="BM272" s="23" t="s">
        <v>435</v>
      </c>
    </row>
    <row r="273" spans="2:65" s="10" customFormat="1">
      <c r="B273" s="177"/>
      <c r="D273" s="202" t="s">
        <v>142</v>
      </c>
      <c r="E273" s="186" t="s">
        <v>5</v>
      </c>
      <c r="F273" s="203" t="s">
        <v>436</v>
      </c>
      <c r="H273" s="204">
        <v>6</v>
      </c>
      <c r="I273" s="182"/>
      <c r="L273" s="177"/>
      <c r="M273" s="183"/>
      <c r="N273" s="184"/>
      <c r="O273" s="184"/>
      <c r="P273" s="184"/>
      <c r="Q273" s="184"/>
      <c r="R273" s="184"/>
      <c r="S273" s="184"/>
      <c r="T273" s="185"/>
      <c r="AT273" s="186" t="s">
        <v>142</v>
      </c>
      <c r="AU273" s="186" t="s">
        <v>89</v>
      </c>
      <c r="AV273" s="10" t="s">
        <v>89</v>
      </c>
      <c r="AW273" s="10" t="s">
        <v>144</v>
      </c>
      <c r="AX273" s="10" t="s">
        <v>80</v>
      </c>
      <c r="AY273" s="186" t="s">
        <v>126</v>
      </c>
    </row>
    <row r="274" spans="2:65" s="12" customFormat="1">
      <c r="B274" s="205"/>
      <c r="D274" s="178" t="s">
        <v>142</v>
      </c>
      <c r="E274" s="206" t="s">
        <v>5</v>
      </c>
      <c r="F274" s="207" t="s">
        <v>177</v>
      </c>
      <c r="H274" s="208">
        <v>6</v>
      </c>
      <c r="I274" s="209"/>
      <c r="L274" s="205"/>
      <c r="M274" s="210"/>
      <c r="N274" s="211"/>
      <c r="O274" s="211"/>
      <c r="P274" s="211"/>
      <c r="Q274" s="211"/>
      <c r="R274" s="211"/>
      <c r="S274" s="211"/>
      <c r="T274" s="212"/>
      <c r="AT274" s="213" t="s">
        <v>142</v>
      </c>
      <c r="AU274" s="213" t="s">
        <v>89</v>
      </c>
      <c r="AV274" s="12" t="s">
        <v>125</v>
      </c>
      <c r="AW274" s="12" t="s">
        <v>144</v>
      </c>
      <c r="AX274" s="12" t="s">
        <v>26</v>
      </c>
      <c r="AY274" s="213" t="s">
        <v>126</v>
      </c>
    </row>
    <row r="275" spans="2:65" s="1" customFormat="1" ht="22.5" customHeight="1">
      <c r="B275" s="164"/>
      <c r="C275" s="222" t="s">
        <v>437</v>
      </c>
      <c r="D275" s="222" t="s">
        <v>221</v>
      </c>
      <c r="E275" s="223" t="s">
        <v>438</v>
      </c>
      <c r="F275" s="224" t="s">
        <v>439</v>
      </c>
      <c r="G275" s="225" t="s">
        <v>224</v>
      </c>
      <c r="H275" s="226">
        <v>6.3</v>
      </c>
      <c r="I275" s="227"/>
      <c r="J275" s="228">
        <f>ROUND(I275*H275,2)</f>
        <v>0</v>
      </c>
      <c r="K275" s="224" t="s">
        <v>174</v>
      </c>
      <c r="L275" s="229"/>
      <c r="M275" s="230" t="s">
        <v>5</v>
      </c>
      <c r="N275" s="231" t="s">
        <v>51</v>
      </c>
      <c r="O275" s="41"/>
      <c r="P275" s="174">
        <f>O275*H275</f>
        <v>0</v>
      </c>
      <c r="Q275" s="174">
        <v>2.6700000000000001E-3</v>
      </c>
      <c r="R275" s="174">
        <f>Q275*H275</f>
        <v>1.6820999999999999E-2</v>
      </c>
      <c r="S275" s="174">
        <v>0</v>
      </c>
      <c r="T275" s="175">
        <f>S275*H275</f>
        <v>0</v>
      </c>
      <c r="AR275" s="23" t="s">
        <v>210</v>
      </c>
      <c r="AT275" s="23" t="s">
        <v>221</v>
      </c>
      <c r="AU275" s="23" t="s">
        <v>89</v>
      </c>
      <c r="AY275" s="23" t="s">
        <v>126</v>
      </c>
      <c r="BE275" s="176">
        <f>IF(N275="základní",J275,0)</f>
        <v>0</v>
      </c>
      <c r="BF275" s="176">
        <f>IF(N275="snížená",J275,0)</f>
        <v>0</v>
      </c>
      <c r="BG275" s="176">
        <f>IF(N275="zákl. přenesená",J275,0)</f>
        <v>0</v>
      </c>
      <c r="BH275" s="176">
        <f>IF(N275="sníž. přenesená",J275,0)</f>
        <v>0</v>
      </c>
      <c r="BI275" s="176">
        <f>IF(N275="nulová",J275,0)</f>
        <v>0</v>
      </c>
      <c r="BJ275" s="23" t="s">
        <v>26</v>
      </c>
      <c r="BK275" s="176">
        <f>ROUND(I275*H275,2)</f>
        <v>0</v>
      </c>
      <c r="BL275" s="23" t="s">
        <v>125</v>
      </c>
      <c r="BM275" s="23" t="s">
        <v>440</v>
      </c>
    </row>
    <row r="276" spans="2:65" s="10" customFormat="1">
      <c r="B276" s="177"/>
      <c r="D276" s="202" t="s">
        <v>142</v>
      </c>
      <c r="E276" s="186" t="s">
        <v>5</v>
      </c>
      <c r="F276" s="203" t="s">
        <v>441</v>
      </c>
      <c r="H276" s="204">
        <v>6.3</v>
      </c>
      <c r="I276" s="182"/>
      <c r="L276" s="177"/>
      <c r="M276" s="183"/>
      <c r="N276" s="184"/>
      <c r="O276" s="184"/>
      <c r="P276" s="184"/>
      <c r="Q276" s="184"/>
      <c r="R276" s="184"/>
      <c r="S276" s="184"/>
      <c r="T276" s="185"/>
      <c r="AT276" s="186" t="s">
        <v>142</v>
      </c>
      <c r="AU276" s="186" t="s">
        <v>89</v>
      </c>
      <c r="AV276" s="10" t="s">
        <v>89</v>
      </c>
      <c r="AW276" s="10" t="s">
        <v>144</v>
      </c>
      <c r="AX276" s="10" t="s">
        <v>80</v>
      </c>
      <c r="AY276" s="186" t="s">
        <v>126</v>
      </c>
    </row>
    <row r="277" spans="2:65" s="12" customFormat="1">
      <c r="B277" s="205"/>
      <c r="D277" s="178" t="s">
        <v>142</v>
      </c>
      <c r="E277" s="206" t="s">
        <v>5</v>
      </c>
      <c r="F277" s="207" t="s">
        <v>177</v>
      </c>
      <c r="H277" s="208">
        <v>6.3</v>
      </c>
      <c r="I277" s="209"/>
      <c r="L277" s="205"/>
      <c r="M277" s="210"/>
      <c r="N277" s="211"/>
      <c r="O277" s="211"/>
      <c r="P277" s="211"/>
      <c r="Q277" s="211"/>
      <c r="R277" s="211"/>
      <c r="S277" s="211"/>
      <c r="T277" s="212"/>
      <c r="AT277" s="213" t="s">
        <v>142</v>
      </c>
      <c r="AU277" s="213" t="s">
        <v>89</v>
      </c>
      <c r="AV277" s="12" t="s">
        <v>125</v>
      </c>
      <c r="AW277" s="12" t="s">
        <v>144</v>
      </c>
      <c r="AX277" s="12" t="s">
        <v>26</v>
      </c>
      <c r="AY277" s="213" t="s">
        <v>126</v>
      </c>
    </row>
    <row r="278" spans="2:65" s="1" customFormat="1" ht="31.5" customHeight="1">
      <c r="B278" s="164"/>
      <c r="C278" s="165" t="s">
        <v>442</v>
      </c>
      <c r="D278" s="165" t="s">
        <v>127</v>
      </c>
      <c r="E278" s="166" t="s">
        <v>443</v>
      </c>
      <c r="F278" s="167" t="s">
        <v>444</v>
      </c>
      <c r="G278" s="168" t="s">
        <v>224</v>
      </c>
      <c r="H278" s="169">
        <v>2</v>
      </c>
      <c r="I278" s="170"/>
      <c r="J278" s="171">
        <f>ROUND(I278*H278,2)</f>
        <v>0</v>
      </c>
      <c r="K278" s="167" t="s">
        <v>174</v>
      </c>
      <c r="L278" s="40"/>
      <c r="M278" s="172" t="s">
        <v>5</v>
      </c>
      <c r="N278" s="173" t="s">
        <v>51</v>
      </c>
      <c r="O278" s="41"/>
      <c r="P278" s="174">
        <f>O278*H278</f>
        <v>0</v>
      </c>
      <c r="Q278" s="174">
        <v>3.7500000000000001E-6</v>
      </c>
      <c r="R278" s="174">
        <f>Q278*H278</f>
        <v>7.5000000000000002E-6</v>
      </c>
      <c r="S278" s="174">
        <v>0</v>
      </c>
      <c r="T278" s="175">
        <f>S278*H278</f>
        <v>0</v>
      </c>
      <c r="AR278" s="23" t="s">
        <v>125</v>
      </c>
      <c r="AT278" s="23" t="s">
        <v>127</v>
      </c>
      <c r="AU278" s="23" t="s">
        <v>89</v>
      </c>
      <c r="AY278" s="23" t="s">
        <v>126</v>
      </c>
      <c r="BE278" s="176">
        <f>IF(N278="základní",J278,0)</f>
        <v>0</v>
      </c>
      <c r="BF278" s="176">
        <f>IF(N278="snížená",J278,0)</f>
        <v>0</v>
      </c>
      <c r="BG278" s="176">
        <f>IF(N278="zákl. přenesená",J278,0)</f>
        <v>0</v>
      </c>
      <c r="BH278" s="176">
        <f>IF(N278="sníž. přenesená",J278,0)</f>
        <v>0</v>
      </c>
      <c r="BI278" s="176">
        <f>IF(N278="nulová",J278,0)</f>
        <v>0</v>
      </c>
      <c r="BJ278" s="23" t="s">
        <v>26</v>
      </c>
      <c r="BK278" s="176">
        <f>ROUND(I278*H278,2)</f>
        <v>0</v>
      </c>
      <c r="BL278" s="23" t="s">
        <v>125</v>
      </c>
      <c r="BM278" s="23" t="s">
        <v>445</v>
      </c>
    </row>
    <row r="279" spans="2:65" s="10" customFormat="1">
      <c r="B279" s="177"/>
      <c r="D279" s="202" t="s">
        <v>142</v>
      </c>
      <c r="E279" s="186" t="s">
        <v>5</v>
      </c>
      <c r="F279" s="203" t="s">
        <v>446</v>
      </c>
      <c r="H279" s="204">
        <v>2</v>
      </c>
      <c r="I279" s="182"/>
      <c r="L279" s="177"/>
      <c r="M279" s="183"/>
      <c r="N279" s="184"/>
      <c r="O279" s="184"/>
      <c r="P279" s="184"/>
      <c r="Q279" s="184"/>
      <c r="R279" s="184"/>
      <c r="S279" s="184"/>
      <c r="T279" s="185"/>
      <c r="AT279" s="186" t="s">
        <v>142</v>
      </c>
      <c r="AU279" s="186" t="s">
        <v>89</v>
      </c>
      <c r="AV279" s="10" t="s">
        <v>89</v>
      </c>
      <c r="AW279" s="10" t="s">
        <v>144</v>
      </c>
      <c r="AX279" s="10" t="s">
        <v>80</v>
      </c>
      <c r="AY279" s="186" t="s">
        <v>126</v>
      </c>
    </row>
    <row r="280" spans="2:65" s="12" customFormat="1">
      <c r="B280" s="205"/>
      <c r="D280" s="178" t="s">
        <v>142</v>
      </c>
      <c r="E280" s="206" t="s">
        <v>5</v>
      </c>
      <c r="F280" s="207" t="s">
        <v>177</v>
      </c>
      <c r="H280" s="208">
        <v>2</v>
      </c>
      <c r="I280" s="209"/>
      <c r="L280" s="205"/>
      <c r="M280" s="210"/>
      <c r="N280" s="211"/>
      <c r="O280" s="211"/>
      <c r="P280" s="211"/>
      <c r="Q280" s="211"/>
      <c r="R280" s="211"/>
      <c r="S280" s="211"/>
      <c r="T280" s="212"/>
      <c r="AT280" s="213" t="s">
        <v>142</v>
      </c>
      <c r="AU280" s="213" t="s">
        <v>89</v>
      </c>
      <c r="AV280" s="12" t="s">
        <v>125</v>
      </c>
      <c r="AW280" s="12" t="s">
        <v>144</v>
      </c>
      <c r="AX280" s="12" t="s">
        <v>26</v>
      </c>
      <c r="AY280" s="213" t="s">
        <v>126</v>
      </c>
    </row>
    <row r="281" spans="2:65" s="1" customFormat="1" ht="22.5" customHeight="1">
      <c r="B281" s="164"/>
      <c r="C281" s="222" t="s">
        <v>447</v>
      </c>
      <c r="D281" s="222" t="s">
        <v>221</v>
      </c>
      <c r="E281" s="223" t="s">
        <v>448</v>
      </c>
      <c r="F281" s="224" t="s">
        <v>837</v>
      </c>
      <c r="G281" s="225" t="s">
        <v>224</v>
      </c>
      <c r="H281" s="226">
        <v>2.1</v>
      </c>
      <c r="I281" s="227"/>
      <c r="J281" s="228">
        <f>ROUND(I281*H281,2)</f>
        <v>0</v>
      </c>
      <c r="K281" s="224" t="s">
        <v>174</v>
      </c>
      <c r="L281" s="229"/>
      <c r="M281" s="230" t="s">
        <v>5</v>
      </c>
      <c r="N281" s="231" t="s">
        <v>51</v>
      </c>
      <c r="O281" s="41"/>
      <c r="P281" s="174">
        <f>O281*H281</f>
        <v>0</v>
      </c>
      <c r="Q281" s="174">
        <v>6.4000000000000005E-4</v>
      </c>
      <c r="R281" s="174">
        <f>Q281*H281</f>
        <v>1.3440000000000001E-3</v>
      </c>
      <c r="S281" s="174">
        <v>0</v>
      </c>
      <c r="T281" s="175">
        <f>S281*H281</f>
        <v>0</v>
      </c>
      <c r="AR281" s="23" t="s">
        <v>210</v>
      </c>
      <c r="AT281" s="23" t="s">
        <v>221</v>
      </c>
      <c r="AU281" s="23" t="s">
        <v>89</v>
      </c>
      <c r="AY281" s="23" t="s">
        <v>126</v>
      </c>
      <c r="BE281" s="176">
        <f>IF(N281="základní",J281,0)</f>
        <v>0</v>
      </c>
      <c r="BF281" s="176">
        <f>IF(N281="snížená",J281,0)</f>
        <v>0</v>
      </c>
      <c r="BG281" s="176">
        <f>IF(N281="zákl. přenesená",J281,0)</f>
        <v>0</v>
      </c>
      <c r="BH281" s="176">
        <f>IF(N281="sníž. přenesená",J281,0)</f>
        <v>0</v>
      </c>
      <c r="BI281" s="176">
        <f>IF(N281="nulová",J281,0)</f>
        <v>0</v>
      </c>
      <c r="BJ281" s="23" t="s">
        <v>26</v>
      </c>
      <c r="BK281" s="176">
        <f>ROUND(I281*H281,2)</f>
        <v>0</v>
      </c>
      <c r="BL281" s="23" t="s">
        <v>125</v>
      </c>
      <c r="BM281" s="23" t="s">
        <v>449</v>
      </c>
    </row>
    <row r="282" spans="2:65" s="10" customFormat="1">
      <c r="B282" s="177"/>
      <c r="D282" s="202" t="s">
        <v>142</v>
      </c>
      <c r="E282" s="186" t="s">
        <v>5</v>
      </c>
      <c r="F282" s="203" t="s">
        <v>450</v>
      </c>
      <c r="H282" s="204">
        <v>2.1</v>
      </c>
      <c r="I282" s="182"/>
      <c r="L282" s="177"/>
      <c r="M282" s="183"/>
      <c r="N282" s="184"/>
      <c r="O282" s="184"/>
      <c r="P282" s="184"/>
      <c r="Q282" s="184"/>
      <c r="R282" s="184"/>
      <c r="S282" s="184"/>
      <c r="T282" s="185"/>
      <c r="AT282" s="186" t="s">
        <v>142</v>
      </c>
      <c r="AU282" s="186" t="s">
        <v>89</v>
      </c>
      <c r="AV282" s="10" t="s">
        <v>89</v>
      </c>
      <c r="AW282" s="10" t="s">
        <v>144</v>
      </c>
      <c r="AX282" s="10" t="s">
        <v>80</v>
      </c>
      <c r="AY282" s="186" t="s">
        <v>126</v>
      </c>
    </row>
    <row r="283" spans="2:65" s="12" customFormat="1">
      <c r="B283" s="205"/>
      <c r="D283" s="178" t="s">
        <v>142</v>
      </c>
      <c r="E283" s="206" t="s">
        <v>5</v>
      </c>
      <c r="F283" s="207" t="s">
        <v>177</v>
      </c>
      <c r="H283" s="208">
        <v>2.1</v>
      </c>
      <c r="I283" s="209"/>
      <c r="L283" s="205"/>
      <c r="M283" s="210"/>
      <c r="N283" s="211"/>
      <c r="O283" s="211"/>
      <c r="P283" s="211"/>
      <c r="Q283" s="211"/>
      <c r="R283" s="211"/>
      <c r="S283" s="211"/>
      <c r="T283" s="212"/>
      <c r="AT283" s="213" t="s">
        <v>142</v>
      </c>
      <c r="AU283" s="213" t="s">
        <v>89</v>
      </c>
      <c r="AV283" s="12" t="s">
        <v>125</v>
      </c>
      <c r="AW283" s="12" t="s">
        <v>144</v>
      </c>
      <c r="AX283" s="12" t="s">
        <v>26</v>
      </c>
      <c r="AY283" s="213" t="s">
        <v>126</v>
      </c>
    </row>
    <row r="284" spans="2:65" s="1" customFormat="1" ht="22.5" customHeight="1">
      <c r="B284" s="164"/>
      <c r="C284" s="165" t="s">
        <v>451</v>
      </c>
      <c r="D284" s="165" t="s">
        <v>127</v>
      </c>
      <c r="E284" s="166" t="s">
        <v>452</v>
      </c>
      <c r="F284" s="167" t="s">
        <v>453</v>
      </c>
      <c r="G284" s="168" t="s">
        <v>224</v>
      </c>
      <c r="H284" s="169">
        <v>1</v>
      </c>
      <c r="I284" s="170"/>
      <c r="J284" s="171">
        <f>ROUND(I284*H284,2)</f>
        <v>0</v>
      </c>
      <c r="K284" s="224" t="s">
        <v>174</v>
      </c>
      <c r="L284" s="40"/>
      <c r="M284" s="172" t="s">
        <v>5</v>
      </c>
      <c r="N284" s="173" t="s">
        <v>51</v>
      </c>
      <c r="O284" s="41"/>
      <c r="P284" s="174">
        <f>O284*H284</f>
        <v>0</v>
      </c>
      <c r="Q284" s="174">
        <v>0.34089999999999998</v>
      </c>
      <c r="R284" s="174">
        <f>Q284*H284</f>
        <v>0.34089999999999998</v>
      </c>
      <c r="S284" s="174">
        <v>0</v>
      </c>
      <c r="T284" s="175">
        <f>S284*H284</f>
        <v>0</v>
      </c>
      <c r="AR284" s="23" t="s">
        <v>125</v>
      </c>
      <c r="AT284" s="23" t="s">
        <v>127</v>
      </c>
      <c r="AU284" s="23" t="s">
        <v>89</v>
      </c>
      <c r="AY284" s="23" t="s">
        <v>126</v>
      </c>
      <c r="BE284" s="176">
        <f>IF(N284="základní",J284,0)</f>
        <v>0</v>
      </c>
      <c r="BF284" s="176">
        <f>IF(N284="snížená",J284,0)</f>
        <v>0</v>
      </c>
      <c r="BG284" s="176">
        <f>IF(N284="zákl. přenesená",J284,0)</f>
        <v>0</v>
      </c>
      <c r="BH284" s="176">
        <f>IF(N284="sníž. přenesená",J284,0)</f>
        <v>0</v>
      </c>
      <c r="BI284" s="176">
        <f>IF(N284="nulová",J284,0)</f>
        <v>0</v>
      </c>
      <c r="BJ284" s="23" t="s">
        <v>26</v>
      </c>
      <c r="BK284" s="176">
        <f>ROUND(I284*H284,2)</f>
        <v>0</v>
      </c>
      <c r="BL284" s="23" t="s">
        <v>125</v>
      </c>
      <c r="BM284" s="23" t="s">
        <v>454</v>
      </c>
    </row>
    <row r="285" spans="2:65" s="10" customFormat="1">
      <c r="B285" s="177"/>
      <c r="D285" s="202" t="s">
        <v>142</v>
      </c>
      <c r="E285" s="186" t="s">
        <v>5</v>
      </c>
      <c r="F285" s="203" t="s">
        <v>455</v>
      </c>
      <c r="H285" s="204">
        <v>1</v>
      </c>
      <c r="I285" s="182"/>
      <c r="L285" s="177"/>
      <c r="M285" s="183"/>
      <c r="N285" s="184"/>
      <c r="O285" s="184"/>
      <c r="P285" s="184"/>
      <c r="Q285" s="184"/>
      <c r="R285" s="184"/>
      <c r="S285" s="184"/>
      <c r="T285" s="185"/>
      <c r="AT285" s="186" t="s">
        <v>142</v>
      </c>
      <c r="AU285" s="186" t="s">
        <v>89</v>
      </c>
      <c r="AV285" s="10" t="s">
        <v>89</v>
      </c>
      <c r="AW285" s="10" t="s">
        <v>144</v>
      </c>
      <c r="AX285" s="10" t="s">
        <v>80</v>
      </c>
      <c r="AY285" s="186" t="s">
        <v>126</v>
      </c>
    </row>
    <row r="286" spans="2:65" s="12" customFormat="1">
      <c r="B286" s="205"/>
      <c r="D286" s="178" t="s">
        <v>142</v>
      </c>
      <c r="E286" s="206" t="s">
        <v>5</v>
      </c>
      <c r="F286" s="207" t="s">
        <v>177</v>
      </c>
      <c r="H286" s="208">
        <v>1</v>
      </c>
      <c r="I286" s="209"/>
      <c r="L286" s="205"/>
      <c r="M286" s="210"/>
      <c r="N286" s="211"/>
      <c r="O286" s="211"/>
      <c r="P286" s="211"/>
      <c r="Q286" s="211"/>
      <c r="R286" s="211"/>
      <c r="S286" s="211"/>
      <c r="T286" s="212"/>
      <c r="AT286" s="213" t="s">
        <v>142</v>
      </c>
      <c r="AU286" s="213" t="s">
        <v>89</v>
      </c>
      <c r="AV286" s="12" t="s">
        <v>125</v>
      </c>
      <c r="AW286" s="12" t="s">
        <v>144</v>
      </c>
      <c r="AX286" s="12" t="s">
        <v>26</v>
      </c>
      <c r="AY286" s="213" t="s">
        <v>126</v>
      </c>
    </row>
    <row r="287" spans="2:65" s="1" customFormat="1" ht="22.5" customHeight="1">
      <c r="B287" s="164"/>
      <c r="C287" s="222" t="s">
        <v>456</v>
      </c>
      <c r="D287" s="222" t="s">
        <v>221</v>
      </c>
      <c r="E287" s="223" t="s">
        <v>457</v>
      </c>
      <c r="F287" s="224" t="s">
        <v>458</v>
      </c>
      <c r="G287" s="225" t="s">
        <v>224</v>
      </c>
      <c r="H287" s="226">
        <v>1</v>
      </c>
      <c r="I287" s="227"/>
      <c r="J287" s="228">
        <f>ROUND(I287*H287,2)</f>
        <v>0</v>
      </c>
      <c r="K287" s="224" t="s">
        <v>174</v>
      </c>
      <c r="L287" s="229"/>
      <c r="M287" s="230" t="s">
        <v>5</v>
      </c>
      <c r="N287" s="231" t="s">
        <v>51</v>
      </c>
      <c r="O287" s="41"/>
      <c r="P287" s="174">
        <f>O287*H287</f>
        <v>0</v>
      </c>
      <c r="Q287" s="174">
        <v>7.1999999999999995E-2</v>
      </c>
      <c r="R287" s="174">
        <f>Q287*H287</f>
        <v>7.1999999999999995E-2</v>
      </c>
      <c r="S287" s="174">
        <v>0</v>
      </c>
      <c r="T287" s="175">
        <f>S287*H287</f>
        <v>0</v>
      </c>
      <c r="AR287" s="23" t="s">
        <v>210</v>
      </c>
      <c r="AT287" s="23" t="s">
        <v>221</v>
      </c>
      <c r="AU287" s="23" t="s">
        <v>89</v>
      </c>
      <c r="AY287" s="23" t="s">
        <v>126</v>
      </c>
      <c r="BE287" s="176">
        <f>IF(N287="základní",J287,0)</f>
        <v>0</v>
      </c>
      <c r="BF287" s="176">
        <f>IF(N287="snížená",J287,0)</f>
        <v>0</v>
      </c>
      <c r="BG287" s="176">
        <f>IF(N287="zákl. přenesená",J287,0)</f>
        <v>0</v>
      </c>
      <c r="BH287" s="176">
        <f>IF(N287="sníž. přenesená",J287,0)</f>
        <v>0</v>
      </c>
      <c r="BI287" s="176">
        <f>IF(N287="nulová",J287,0)</f>
        <v>0</v>
      </c>
      <c r="BJ287" s="23" t="s">
        <v>26</v>
      </c>
      <c r="BK287" s="176">
        <f>ROUND(I287*H287,2)</f>
        <v>0</v>
      </c>
      <c r="BL287" s="23" t="s">
        <v>125</v>
      </c>
      <c r="BM287" s="23" t="s">
        <v>459</v>
      </c>
    </row>
    <row r="288" spans="2:65" s="10" customFormat="1">
      <c r="B288" s="177"/>
      <c r="D288" s="202" t="s">
        <v>142</v>
      </c>
      <c r="E288" s="186" t="s">
        <v>5</v>
      </c>
      <c r="F288" s="203" t="s">
        <v>460</v>
      </c>
      <c r="H288" s="204">
        <v>1</v>
      </c>
      <c r="I288" s="182"/>
      <c r="L288" s="177"/>
      <c r="M288" s="183"/>
      <c r="N288" s="184"/>
      <c r="O288" s="184"/>
      <c r="P288" s="184"/>
      <c r="Q288" s="184"/>
      <c r="R288" s="184"/>
      <c r="S288" s="184"/>
      <c r="T288" s="185"/>
      <c r="AT288" s="186" t="s">
        <v>142</v>
      </c>
      <c r="AU288" s="186" t="s">
        <v>89</v>
      </c>
      <c r="AV288" s="10" t="s">
        <v>89</v>
      </c>
      <c r="AW288" s="10" t="s">
        <v>144</v>
      </c>
      <c r="AX288" s="10" t="s">
        <v>80</v>
      </c>
      <c r="AY288" s="186" t="s">
        <v>126</v>
      </c>
    </row>
    <row r="289" spans="2:65" s="12" customFormat="1">
      <c r="B289" s="205"/>
      <c r="D289" s="178" t="s">
        <v>142</v>
      </c>
      <c r="E289" s="206" t="s">
        <v>5</v>
      </c>
      <c r="F289" s="207" t="s">
        <v>177</v>
      </c>
      <c r="H289" s="208">
        <v>1</v>
      </c>
      <c r="I289" s="209"/>
      <c r="L289" s="205"/>
      <c r="M289" s="210"/>
      <c r="N289" s="211"/>
      <c r="O289" s="211"/>
      <c r="P289" s="211"/>
      <c r="Q289" s="211"/>
      <c r="R289" s="211"/>
      <c r="S289" s="211"/>
      <c r="T289" s="212"/>
      <c r="AT289" s="213" t="s">
        <v>142</v>
      </c>
      <c r="AU289" s="213" t="s">
        <v>89</v>
      </c>
      <c r="AV289" s="12" t="s">
        <v>125</v>
      </c>
      <c r="AW289" s="12" t="s">
        <v>144</v>
      </c>
      <c r="AX289" s="12" t="s">
        <v>26</v>
      </c>
      <c r="AY289" s="213" t="s">
        <v>126</v>
      </c>
    </row>
    <row r="290" spans="2:65" s="1" customFormat="1" ht="31.5" customHeight="1">
      <c r="B290" s="164"/>
      <c r="C290" s="222" t="s">
        <v>461</v>
      </c>
      <c r="D290" s="222" t="s">
        <v>221</v>
      </c>
      <c r="E290" s="223" t="s">
        <v>462</v>
      </c>
      <c r="F290" s="224" t="s">
        <v>463</v>
      </c>
      <c r="G290" s="225" t="s">
        <v>224</v>
      </c>
      <c r="H290" s="226">
        <v>1</v>
      </c>
      <c r="I290" s="227"/>
      <c r="J290" s="228">
        <f>ROUND(I290*H290,2)</f>
        <v>0</v>
      </c>
      <c r="K290" s="224" t="s">
        <v>174</v>
      </c>
      <c r="L290" s="229"/>
      <c r="M290" s="230" t="s">
        <v>5</v>
      </c>
      <c r="N290" s="231" t="s">
        <v>51</v>
      </c>
      <c r="O290" s="41"/>
      <c r="P290" s="174">
        <f>O290*H290</f>
        <v>0</v>
      </c>
      <c r="Q290" s="174">
        <v>0.08</v>
      </c>
      <c r="R290" s="174">
        <f>Q290*H290</f>
        <v>0.08</v>
      </c>
      <c r="S290" s="174">
        <v>0</v>
      </c>
      <c r="T290" s="175">
        <f>S290*H290</f>
        <v>0</v>
      </c>
      <c r="AR290" s="23" t="s">
        <v>210</v>
      </c>
      <c r="AT290" s="23" t="s">
        <v>221</v>
      </c>
      <c r="AU290" s="23" t="s">
        <v>89</v>
      </c>
      <c r="AY290" s="23" t="s">
        <v>126</v>
      </c>
      <c r="BE290" s="176">
        <f>IF(N290="základní",J290,0)</f>
        <v>0</v>
      </c>
      <c r="BF290" s="176">
        <f>IF(N290="snížená",J290,0)</f>
        <v>0</v>
      </c>
      <c r="BG290" s="176">
        <f>IF(N290="zákl. přenesená",J290,0)</f>
        <v>0</v>
      </c>
      <c r="BH290" s="176">
        <f>IF(N290="sníž. přenesená",J290,0)</f>
        <v>0</v>
      </c>
      <c r="BI290" s="176">
        <f>IF(N290="nulová",J290,0)</f>
        <v>0</v>
      </c>
      <c r="BJ290" s="23" t="s">
        <v>26</v>
      </c>
      <c r="BK290" s="176">
        <f>ROUND(I290*H290,2)</f>
        <v>0</v>
      </c>
      <c r="BL290" s="23" t="s">
        <v>125</v>
      </c>
      <c r="BM290" s="23" t="s">
        <v>464</v>
      </c>
    </row>
    <row r="291" spans="2:65" s="10" customFormat="1">
      <c r="B291" s="177"/>
      <c r="D291" s="202" t="s">
        <v>142</v>
      </c>
      <c r="E291" s="186" t="s">
        <v>5</v>
      </c>
      <c r="F291" s="203" t="s">
        <v>460</v>
      </c>
      <c r="H291" s="204">
        <v>1</v>
      </c>
      <c r="I291" s="182"/>
      <c r="L291" s="177"/>
      <c r="M291" s="183"/>
      <c r="N291" s="184"/>
      <c r="O291" s="184"/>
      <c r="P291" s="184"/>
      <c r="Q291" s="184"/>
      <c r="R291" s="184"/>
      <c r="S291" s="184"/>
      <c r="T291" s="185"/>
      <c r="AT291" s="186" t="s">
        <v>142</v>
      </c>
      <c r="AU291" s="186" t="s">
        <v>89</v>
      </c>
      <c r="AV291" s="10" t="s">
        <v>89</v>
      </c>
      <c r="AW291" s="10" t="s">
        <v>144</v>
      </c>
      <c r="AX291" s="10" t="s">
        <v>80</v>
      </c>
      <c r="AY291" s="186" t="s">
        <v>126</v>
      </c>
    </row>
    <row r="292" spans="2:65" s="12" customFormat="1">
      <c r="B292" s="205"/>
      <c r="D292" s="178" t="s">
        <v>142</v>
      </c>
      <c r="E292" s="206" t="s">
        <v>5</v>
      </c>
      <c r="F292" s="207" t="s">
        <v>177</v>
      </c>
      <c r="H292" s="208">
        <v>1</v>
      </c>
      <c r="I292" s="209"/>
      <c r="L292" s="205"/>
      <c r="M292" s="210"/>
      <c r="N292" s="211"/>
      <c r="O292" s="211"/>
      <c r="P292" s="211"/>
      <c r="Q292" s="211"/>
      <c r="R292" s="211"/>
      <c r="S292" s="211"/>
      <c r="T292" s="212"/>
      <c r="AT292" s="213" t="s">
        <v>142</v>
      </c>
      <c r="AU292" s="213" t="s">
        <v>89</v>
      </c>
      <c r="AV292" s="12" t="s">
        <v>125</v>
      </c>
      <c r="AW292" s="12" t="s">
        <v>144</v>
      </c>
      <c r="AX292" s="12" t="s">
        <v>26</v>
      </c>
      <c r="AY292" s="213" t="s">
        <v>126</v>
      </c>
    </row>
    <row r="293" spans="2:65" s="1" customFormat="1" ht="31.5" customHeight="1">
      <c r="B293" s="164"/>
      <c r="C293" s="222" t="s">
        <v>465</v>
      </c>
      <c r="D293" s="222" t="s">
        <v>221</v>
      </c>
      <c r="E293" s="223" t="s">
        <v>466</v>
      </c>
      <c r="F293" s="224" t="s">
        <v>467</v>
      </c>
      <c r="G293" s="225" t="s">
        <v>224</v>
      </c>
      <c r="H293" s="226">
        <v>1</v>
      </c>
      <c r="I293" s="227"/>
      <c r="J293" s="228">
        <f>ROUND(I293*H293,2)</f>
        <v>0</v>
      </c>
      <c r="K293" s="224" t="s">
        <v>174</v>
      </c>
      <c r="L293" s="229"/>
      <c r="M293" s="230" t="s">
        <v>5</v>
      </c>
      <c r="N293" s="231" t="s">
        <v>51</v>
      </c>
      <c r="O293" s="41"/>
      <c r="P293" s="174">
        <f>O293*H293</f>
        <v>0</v>
      </c>
      <c r="Q293" s="174">
        <v>0.111</v>
      </c>
      <c r="R293" s="174">
        <f>Q293*H293</f>
        <v>0.111</v>
      </c>
      <c r="S293" s="174">
        <v>0</v>
      </c>
      <c r="T293" s="175">
        <f>S293*H293</f>
        <v>0</v>
      </c>
      <c r="AR293" s="23" t="s">
        <v>210</v>
      </c>
      <c r="AT293" s="23" t="s">
        <v>221</v>
      </c>
      <c r="AU293" s="23" t="s">
        <v>89</v>
      </c>
      <c r="AY293" s="23" t="s">
        <v>126</v>
      </c>
      <c r="BE293" s="176">
        <f>IF(N293="základní",J293,0)</f>
        <v>0</v>
      </c>
      <c r="BF293" s="176">
        <f>IF(N293="snížená",J293,0)</f>
        <v>0</v>
      </c>
      <c r="BG293" s="176">
        <f>IF(N293="zákl. přenesená",J293,0)</f>
        <v>0</v>
      </c>
      <c r="BH293" s="176">
        <f>IF(N293="sníž. přenesená",J293,0)</f>
        <v>0</v>
      </c>
      <c r="BI293" s="176">
        <f>IF(N293="nulová",J293,0)</f>
        <v>0</v>
      </c>
      <c r="BJ293" s="23" t="s">
        <v>26</v>
      </c>
      <c r="BK293" s="176">
        <f>ROUND(I293*H293,2)</f>
        <v>0</v>
      </c>
      <c r="BL293" s="23" t="s">
        <v>125</v>
      </c>
      <c r="BM293" s="23" t="s">
        <v>468</v>
      </c>
    </row>
    <row r="294" spans="2:65" s="10" customFormat="1">
      <c r="B294" s="177"/>
      <c r="D294" s="202" t="s">
        <v>142</v>
      </c>
      <c r="E294" s="186" t="s">
        <v>5</v>
      </c>
      <c r="F294" s="203" t="s">
        <v>460</v>
      </c>
      <c r="H294" s="204">
        <v>1</v>
      </c>
      <c r="I294" s="182"/>
      <c r="L294" s="177"/>
      <c r="M294" s="183"/>
      <c r="N294" s="184"/>
      <c r="O294" s="184"/>
      <c r="P294" s="184"/>
      <c r="Q294" s="184"/>
      <c r="R294" s="184"/>
      <c r="S294" s="184"/>
      <c r="T294" s="185"/>
      <c r="AT294" s="186" t="s">
        <v>142</v>
      </c>
      <c r="AU294" s="186" t="s">
        <v>89</v>
      </c>
      <c r="AV294" s="10" t="s">
        <v>89</v>
      </c>
      <c r="AW294" s="10" t="s">
        <v>144</v>
      </c>
      <c r="AX294" s="10" t="s">
        <v>80</v>
      </c>
      <c r="AY294" s="186" t="s">
        <v>126</v>
      </c>
    </row>
    <row r="295" spans="2:65" s="12" customFormat="1">
      <c r="B295" s="205"/>
      <c r="D295" s="178" t="s">
        <v>142</v>
      </c>
      <c r="E295" s="206" t="s">
        <v>5</v>
      </c>
      <c r="F295" s="207" t="s">
        <v>177</v>
      </c>
      <c r="H295" s="208">
        <v>1</v>
      </c>
      <c r="I295" s="209"/>
      <c r="L295" s="205"/>
      <c r="M295" s="210"/>
      <c r="N295" s="211"/>
      <c r="O295" s="211"/>
      <c r="P295" s="211"/>
      <c r="Q295" s="211"/>
      <c r="R295" s="211"/>
      <c r="S295" s="211"/>
      <c r="T295" s="212"/>
      <c r="AT295" s="213" t="s">
        <v>142</v>
      </c>
      <c r="AU295" s="213" t="s">
        <v>89</v>
      </c>
      <c r="AV295" s="12" t="s">
        <v>125</v>
      </c>
      <c r="AW295" s="12" t="s">
        <v>144</v>
      </c>
      <c r="AX295" s="12" t="s">
        <v>26</v>
      </c>
      <c r="AY295" s="213" t="s">
        <v>126</v>
      </c>
    </row>
    <row r="296" spans="2:65" s="1" customFormat="1" ht="31.5" customHeight="1">
      <c r="B296" s="164"/>
      <c r="C296" s="222" t="s">
        <v>469</v>
      </c>
      <c r="D296" s="222" t="s">
        <v>221</v>
      </c>
      <c r="E296" s="223" t="s">
        <v>470</v>
      </c>
      <c r="F296" s="224" t="s">
        <v>471</v>
      </c>
      <c r="G296" s="225" t="s">
        <v>224</v>
      </c>
      <c r="H296" s="226">
        <v>1</v>
      </c>
      <c r="I296" s="227"/>
      <c r="J296" s="228">
        <f>ROUND(I296*H296,2)</f>
        <v>0</v>
      </c>
      <c r="K296" s="224" t="s">
        <v>174</v>
      </c>
      <c r="L296" s="229"/>
      <c r="M296" s="230" t="s">
        <v>5</v>
      </c>
      <c r="N296" s="231" t="s">
        <v>51</v>
      </c>
      <c r="O296" s="41"/>
      <c r="P296" s="174">
        <f>O296*H296</f>
        <v>0</v>
      </c>
      <c r="Q296" s="174">
        <v>2.7E-2</v>
      </c>
      <c r="R296" s="174">
        <f>Q296*H296</f>
        <v>2.7E-2</v>
      </c>
      <c r="S296" s="174">
        <v>0</v>
      </c>
      <c r="T296" s="175">
        <f>S296*H296</f>
        <v>0</v>
      </c>
      <c r="AR296" s="23" t="s">
        <v>210</v>
      </c>
      <c r="AT296" s="23" t="s">
        <v>221</v>
      </c>
      <c r="AU296" s="23" t="s">
        <v>89</v>
      </c>
      <c r="AY296" s="23" t="s">
        <v>126</v>
      </c>
      <c r="BE296" s="176">
        <f>IF(N296="základní",J296,0)</f>
        <v>0</v>
      </c>
      <c r="BF296" s="176">
        <f>IF(N296="snížená",J296,0)</f>
        <v>0</v>
      </c>
      <c r="BG296" s="176">
        <f>IF(N296="zákl. přenesená",J296,0)</f>
        <v>0</v>
      </c>
      <c r="BH296" s="176">
        <f>IF(N296="sníž. přenesená",J296,0)</f>
        <v>0</v>
      </c>
      <c r="BI296" s="176">
        <f>IF(N296="nulová",J296,0)</f>
        <v>0</v>
      </c>
      <c r="BJ296" s="23" t="s">
        <v>26</v>
      </c>
      <c r="BK296" s="176">
        <f>ROUND(I296*H296,2)</f>
        <v>0</v>
      </c>
      <c r="BL296" s="23" t="s">
        <v>125</v>
      </c>
      <c r="BM296" s="23" t="s">
        <v>472</v>
      </c>
    </row>
    <row r="297" spans="2:65" s="10" customFormat="1">
      <c r="B297" s="177"/>
      <c r="D297" s="202" t="s">
        <v>142</v>
      </c>
      <c r="E297" s="186" t="s">
        <v>5</v>
      </c>
      <c r="F297" s="203" t="s">
        <v>460</v>
      </c>
      <c r="H297" s="204">
        <v>1</v>
      </c>
      <c r="I297" s="182"/>
      <c r="L297" s="177"/>
      <c r="M297" s="183"/>
      <c r="N297" s="184"/>
      <c r="O297" s="184"/>
      <c r="P297" s="184"/>
      <c r="Q297" s="184"/>
      <c r="R297" s="184"/>
      <c r="S297" s="184"/>
      <c r="T297" s="185"/>
      <c r="AT297" s="186" t="s">
        <v>142</v>
      </c>
      <c r="AU297" s="186" t="s">
        <v>89</v>
      </c>
      <c r="AV297" s="10" t="s">
        <v>89</v>
      </c>
      <c r="AW297" s="10" t="s">
        <v>144</v>
      </c>
      <c r="AX297" s="10" t="s">
        <v>80</v>
      </c>
      <c r="AY297" s="186" t="s">
        <v>126</v>
      </c>
    </row>
    <row r="298" spans="2:65" s="12" customFormat="1">
      <c r="B298" s="205"/>
      <c r="D298" s="178" t="s">
        <v>142</v>
      </c>
      <c r="E298" s="206" t="s">
        <v>5</v>
      </c>
      <c r="F298" s="207" t="s">
        <v>177</v>
      </c>
      <c r="H298" s="208">
        <v>1</v>
      </c>
      <c r="I298" s="209"/>
      <c r="L298" s="205"/>
      <c r="M298" s="210"/>
      <c r="N298" s="211"/>
      <c r="O298" s="211"/>
      <c r="P298" s="211"/>
      <c r="Q298" s="211"/>
      <c r="R298" s="211"/>
      <c r="S298" s="211"/>
      <c r="T298" s="212"/>
      <c r="AT298" s="213" t="s">
        <v>142</v>
      </c>
      <c r="AU298" s="213" t="s">
        <v>89</v>
      </c>
      <c r="AV298" s="12" t="s">
        <v>125</v>
      </c>
      <c r="AW298" s="12" t="s">
        <v>144</v>
      </c>
      <c r="AX298" s="12" t="s">
        <v>26</v>
      </c>
      <c r="AY298" s="213" t="s">
        <v>126</v>
      </c>
    </row>
    <row r="299" spans="2:65" s="1" customFormat="1" ht="31.5" customHeight="1">
      <c r="B299" s="164"/>
      <c r="C299" s="222" t="s">
        <v>473</v>
      </c>
      <c r="D299" s="222" t="s">
        <v>221</v>
      </c>
      <c r="E299" s="223" t="s">
        <v>474</v>
      </c>
      <c r="F299" s="224" t="s">
        <v>475</v>
      </c>
      <c r="G299" s="225" t="s">
        <v>224</v>
      </c>
      <c r="H299" s="226">
        <v>1</v>
      </c>
      <c r="I299" s="227"/>
      <c r="J299" s="228">
        <f>ROUND(I299*H299,2)</f>
        <v>0</v>
      </c>
      <c r="K299" s="224" t="s">
        <v>174</v>
      </c>
      <c r="L299" s="229"/>
      <c r="M299" s="230" t="s">
        <v>5</v>
      </c>
      <c r="N299" s="231" t="s">
        <v>51</v>
      </c>
      <c r="O299" s="41"/>
      <c r="P299" s="174">
        <f>O299*H299</f>
        <v>0</v>
      </c>
      <c r="Q299" s="174">
        <v>1E-3</v>
      </c>
      <c r="R299" s="174">
        <f>Q299*H299</f>
        <v>1E-3</v>
      </c>
      <c r="S299" s="174">
        <v>0</v>
      </c>
      <c r="T299" s="175">
        <f>S299*H299</f>
        <v>0</v>
      </c>
      <c r="AR299" s="23" t="s">
        <v>210</v>
      </c>
      <c r="AT299" s="23" t="s">
        <v>221</v>
      </c>
      <c r="AU299" s="23" t="s">
        <v>89</v>
      </c>
      <c r="AY299" s="23" t="s">
        <v>126</v>
      </c>
      <c r="BE299" s="176">
        <f>IF(N299="základní",J299,0)</f>
        <v>0</v>
      </c>
      <c r="BF299" s="176">
        <f>IF(N299="snížená",J299,0)</f>
        <v>0</v>
      </c>
      <c r="BG299" s="176">
        <f>IF(N299="zákl. přenesená",J299,0)</f>
        <v>0</v>
      </c>
      <c r="BH299" s="176">
        <f>IF(N299="sníž. přenesená",J299,0)</f>
        <v>0</v>
      </c>
      <c r="BI299" s="176">
        <f>IF(N299="nulová",J299,0)</f>
        <v>0</v>
      </c>
      <c r="BJ299" s="23" t="s">
        <v>26</v>
      </c>
      <c r="BK299" s="176">
        <f>ROUND(I299*H299,2)</f>
        <v>0</v>
      </c>
      <c r="BL299" s="23" t="s">
        <v>125</v>
      </c>
      <c r="BM299" s="23" t="s">
        <v>476</v>
      </c>
    </row>
    <row r="300" spans="2:65" s="1" customFormat="1">
      <c r="B300" s="40"/>
      <c r="D300" s="202" t="s">
        <v>308</v>
      </c>
      <c r="F300" s="232"/>
      <c r="I300" s="233"/>
      <c r="L300" s="40"/>
      <c r="M300" s="234"/>
      <c r="N300" s="41"/>
      <c r="O300" s="41"/>
      <c r="P300" s="41"/>
      <c r="Q300" s="41"/>
      <c r="R300" s="41"/>
      <c r="S300" s="41"/>
      <c r="T300" s="69"/>
      <c r="AT300" s="23" t="s">
        <v>308</v>
      </c>
      <c r="AU300" s="23" t="s">
        <v>89</v>
      </c>
    </row>
    <row r="301" spans="2:65" s="10" customFormat="1">
      <c r="B301" s="177"/>
      <c r="D301" s="202" t="s">
        <v>142</v>
      </c>
      <c r="E301" s="186" t="s">
        <v>5</v>
      </c>
      <c r="F301" s="203" t="s">
        <v>460</v>
      </c>
      <c r="H301" s="204">
        <v>1</v>
      </c>
      <c r="I301" s="182"/>
      <c r="L301" s="177"/>
      <c r="M301" s="183"/>
      <c r="N301" s="184"/>
      <c r="O301" s="184"/>
      <c r="P301" s="184"/>
      <c r="Q301" s="184"/>
      <c r="R301" s="184"/>
      <c r="S301" s="184"/>
      <c r="T301" s="185"/>
      <c r="AT301" s="186" t="s">
        <v>142</v>
      </c>
      <c r="AU301" s="186" t="s">
        <v>89</v>
      </c>
      <c r="AV301" s="10" t="s">
        <v>89</v>
      </c>
      <c r="AW301" s="10" t="s">
        <v>144</v>
      </c>
      <c r="AX301" s="10" t="s">
        <v>80</v>
      </c>
      <c r="AY301" s="186" t="s">
        <v>126</v>
      </c>
    </row>
    <row r="302" spans="2:65" s="12" customFormat="1">
      <c r="B302" s="205"/>
      <c r="D302" s="178" t="s">
        <v>142</v>
      </c>
      <c r="E302" s="206" t="s">
        <v>5</v>
      </c>
      <c r="F302" s="207" t="s">
        <v>177</v>
      </c>
      <c r="H302" s="208">
        <v>1</v>
      </c>
      <c r="I302" s="209"/>
      <c r="L302" s="205"/>
      <c r="M302" s="210"/>
      <c r="N302" s="211"/>
      <c r="O302" s="211"/>
      <c r="P302" s="211"/>
      <c r="Q302" s="211"/>
      <c r="R302" s="211"/>
      <c r="S302" s="211"/>
      <c r="T302" s="212"/>
      <c r="AT302" s="213" t="s">
        <v>142</v>
      </c>
      <c r="AU302" s="213" t="s">
        <v>89</v>
      </c>
      <c r="AV302" s="12" t="s">
        <v>125</v>
      </c>
      <c r="AW302" s="12" t="s">
        <v>144</v>
      </c>
      <c r="AX302" s="12" t="s">
        <v>26</v>
      </c>
      <c r="AY302" s="213" t="s">
        <v>126</v>
      </c>
    </row>
    <row r="303" spans="2:65" s="1" customFormat="1" ht="31.5" customHeight="1">
      <c r="B303" s="164"/>
      <c r="C303" s="165" t="s">
        <v>477</v>
      </c>
      <c r="D303" s="165" t="s">
        <v>127</v>
      </c>
      <c r="E303" s="166" t="s">
        <v>478</v>
      </c>
      <c r="F303" s="167" t="s">
        <v>479</v>
      </c>
      <c r="G303" s="168" t="s">
        <v>224</v>
      </c>
      <c r="H303" s="169">
        <v>1</v>
      </c>
      <c r="I303" s="170"/>
      <c r="J303" s="171">
        <f>ROUND(I303*H303,2)</f>
        <v>0</v>
      </c>
      <c r="K303" s="167" t="s">
        <v>174</v>
      </c>
      <c r="L303" s="40"/>
      <c r="M303" s="172" t="s">
        <v>5</v>
      </c>
      <c r="N303" s="173" t="s">
        <v>51</v>
      </c>
      <c r="O303" s="41"/>
      <c r="P303" s="174">
        <f>O303*H303</f>
        <v>0</v>
      </c>
      <c r="Q303" s="174">
        <v>9.3600000000000003E-3</v>
      </c>
      <c r="R303" s="174">
        <f>Q303*H303</f>
        <v>9.3600000000000003E-3</v>
      </c>
      <c r="S303" s="174">
        <v>0</v>
      </c>
      <c r="T303" s="175">
        <f>S303*H303</f>
        <v>0</v>
      </c>
      <c r="AR303" s="23" t="s">
        <v>125</v>
      </c>
      <c r="AT303" s="23" t="s">
        <v>127</v>
      </c>
      <c r="AU303" s="23" t="s">
        <v>89</v>
      </c>
      <c r="AY303" s="23" t="s">
        <v>126</v>
      </c>
      <c r="BE303" s="176">
        <f>IF(N303="základní",J303,0)</f>
        <v>0</v>
      </c>
      <c r="BF303" s="176">
        <f>IF(N303="snížená",J303,0)</f>
        <v>0</v>
      </c>
      <c r="BG303" s="176">
        <f>IF(N303="zákl. přenesená",J303,0)</f>
        <v>0</v>
      </c>
      <c r="BH303" s="176">
        <f>IF(N303="sníž. přenesená",J303,0)</f>
        <v>0</v>
      </c>
      <c r="BI303" s="176">
        <f>IF(N303="nulová",J303,0)</f>
        <v>0</v>
      </c>
      <c r="BJ303" s="23" t="s">
        <v>26</v>
      </c>
      <c r="BK303" s="176">
        <f>ROUND(I303*H303,2)</f>
        <v>0</v>
      </c>
      <c r="BL303" s="23" t="s">
        <v>125</v>
      </c>
      <c r="BM303" s="23" t="s">
        <v>480</v>
      </c>
    </row>
    <row r="304" spans="2:65" s="10" customFormat="1">
      <c r="B304" s="177"/>
      <c r="D304" s="202" t="s">
        <v>142</v>
      </c>
      <c r="E304" s="186" t="s">
        <v>5</v>
      </c>
      <c r="F304" s="203" t="s">
        <v>481</v>
      </c>
      <c r="H304" s="204">
        <v>1</v>
      </c>
      <c r="I304" s="182"/>
      <c r="L304" s="177"/>
      <c r="M304" s="183"/>
      <c r="N304" s="184"/>
      <c r="O304" s="184"/>
      <c r="P304" s="184"/>
      <c r="Q304" s="184"/>
      <c r="R304" s="184"/>
      <c r="S304" s="184"/>
      <c r="T304" s="185"/>
      <c r="AT304" s="186" t="s">
        <v>142</v>
      </c>
      <c r="AU304" s="186" t="s">
        <v>89</v>
      </c>
      <c r="AV304" s="10" t="s">
        <v>89</v>
      </c>
      <c r="AW304" s="10" t="s">
        <v>144</v>
      </c>
      <c r="AX304" s="10" t="s">
        <v>80</v>
      </c>
      <c r="AY304" s="186" t="s">
        <v>126</v>
      </c>
    </row>
    <row r="305" spans="2:65" s="12" customFormat="1">
      <c r="B305" s="205"/>
      <c r="D305" s="178" t="s">
        <v>142</v>
      </c>
      <c r="E305" s="206" t="s">
        <v>5</v>
      </c>
      <c r="F305" s="207" t="s">
        <v>177</v>
      </c>
      <c r="H305" s="208">
        <v>1</v>
      </c>
      <c r="I305" s="209"/>
      <c r="L305" s="205"/>
      <c r="M305" s="210"/>
      <c r="N305" s="211"/>
      <c r="O305" s="211"/>
      <c r="P305" s="211"/>
      <c r="Q305" s="211"/>
      <c r="R305" s="211"/>
      <c r="S305" s="211"/>
      <c r="T305" s="212"/>
      <c r="AT305" s="213" t="s">
        <v>142</v>
      </c>
      <c r="AU305" s="213" t="s">
        <v>89</v>
      </c>
      <c r="AV305" s="12" t="s">
        <v>125</v>
      </c>
      <c r="AW305" s="12" t="s">
        <v>144</v>
      </c>
      <c r="AX305" s="12" t="s">
        <v>26</v>
      </c>
      <c r="AY305" s="213" t="s">
        <v>126</v>
      </c>
    </row>
    <row r="306" spans="2:65" s="1" customFormat="1" ht="31.5" customHeight="1">
      <c r="B306" s="164"/>
      <c r="C306" s="222" t="s">
        <v>482</v>
      </c>
      <c r="D306" s="222" t="s">
        <v>221</v>
      </c>
      <c r="E306" s="223" t="s">
        <v>483</v>
      </c>
      <c r="F306" s="224" t="s">
        <v>484</v>
      </c>
      <c r="G306" s="225" t="s">
        <v>224</v>
      </c>
      <c r="H306" s="226">
        <v>1</v>
      </c>
      <c r="I306" s="227"/>
      <c r="J306" s="228">
        <f>ROUND(I306*H306,2)</f>
        <v>0</v>
      </c>
      <c r="K306" s="224" t="s">
        <v>174</v>
      </c>
      <c r="L306" s="229"/>
      <c r="M306" s="230" t="s">
        <v>5</v>
      </c>
      <c r="N306" s="231" t="s">
        <v>51</v>
      </c>
      <c r="O306" s="41"/>
      <c r="P306" s="174">
        <f>O306*H306</f>
        <v>0</v>
      </c>
      <c r="Q306" s="174">
        <v>5.8000000000000003E-2</v>
      </c>
      <c r="R306" s="174">
        <f>Q306*H306</f>
        <v>5.8000000000000003E-2</v>
      </c>
      <c r="S306" s="174">
        <v>0</v>
      </c>
      <c r="T306" s="175">
        <f>S306*H306</f>
        <v>0</v>
      </c>
      <c r="AR306" s="23" t="s">
        <v>210</v>
      </c>
      <c r="AT306" s="23" t="s">
        <v>221</v>
      </c>
      <c r="AU306" s="23" t="s">
        <v>89</v>
      </c>
      <c r="AY306" s="23" t="s">
        <v>126</v>
      </c>
      <c r="BE306" s="176">
        <f>IF(N306="základní",J306,0)</f>
        <v>0</v>
      </c>
      <c r="BF306" s="176">
        <f>IF(N306="snížená",J306,0)</f>
        <v>0</v>
      </c>
      <c r="BG306" s="176">
        <f>IF(N306="zákl. přenesená",J306,0)</f>
        <v>0</v>
      </c>
      <c r="BH306" s="176">
        <f>IF(N306="sníž. přenesená",J306,0)</f>
        <v>0</v>
      </c>
      <c r="BI306" s="176">
        <f>IF(N306="nulová",J306,0)</f>
        <v>0</v>
      </c>
      <c r="BJ306" s="23" t="s">
        <v>26</v>
      </c>
      <c r="BK306" s="176">
        <f>ROUND(I306*H306,2)</f>
        <v>0</v>
      </c>
      <c r="BL306" s="23" t="s">
        <v>125</v>
      </c>
      <c r="BM306" s="23" t="s">
        <v>485</v>
      </c>
    </row>
    <row r="307" spans="2:65" s="10" customFormat="1">
      <c r="B307" s="177"/>
      <c r="D307" s="202" t="s">
        <v>142</v>
      </c>
      <c r="E307" s="186" t="s">
        <v>5</v>
      </c>
      <c r="F307" s="203" t="s">
        <v>460</v>
      </c>
      <c r="H307" s="204">
        <v>1</v>
      </c>
      <c r="I307" s="182"/>
      <c r="L307" s="177"/>
      <c r="M307" s="183"/>
      <c r="N307" s="184"/>
      <c r="O307" s="184"/>
      <c r="P307" s="184"/>
      <c r="Q307" s="184"/>
      <c r="R307" s="184"/>
      <c r="S307" s="184"/>
      <c r="T307" s="185"/>
      <c r="AT307" s="186" t="s">
        <v>142</v>
      </c>
      <c r="AU307" s="186" t="s">
        <v>89</v>
      </c>
      <c r="AV307" s="10" t="s">
        <v>89</v>
      </c>
      <c r="AW307" s="10" t="s">
        <v>144</v>
      </c>
      <c r="AX307" s="10" t="s">
        <v>80</v>
      </c>
      <c r="AY307" s="186" t="s">
        <v>126</v>
      </c>
    </row>
    <row r="308" spans="2:65" s="12" customFormat="1">
      <c r="B308" s="205"/>
      <c r="D308" s="178" t="s">
        <v>142</v>
      </c>
      <c r="E308" s="206" t="s">
        <v>5</v>
      </c>
      <c r="F308" s="207" t="s">
        <v>177</v>
      </c>
      <c r="H308" s="208">
        <v>1</v>
      </c>
      <c r="I308" s="209"/>
      <c r="L308" s="205"/>
      <c r="M308" s="210"/>
      <c r="N308" s="211"/>
      <c r="O308" s="211"/>
      <c r="P308" s="211"/>
      <c r="Q308" s="211"/>
      <c r="R308" s="211"/>
      <c r="S308" s="211"/>
      <c r="T308" s="212"/>
      <c r="AT308" s="213" t="s">
        <v>142</v>
      </c>
      <c r="AU308" s="213" t="s">
        <v>89</v>
      </c>
      <c r="AV308" s="12" t="s">
        <v>125</v>
      </c>
      <c r="AW308" s="12" t="s">
        <v>144</v>
      </c>
      <c r="AX308" s="12" t="s">
        <v>26</v>
      </c>
      <c r="AY308" s="213" t="s">
        <v>126</v>
      </c>
    </row>
    <row r="309" spans="2:65" s="1" customFormat="1" ht="22.5" customHeight="1">
      <c r="B309" s="164"/>
      <c r="C309" s="165" t="s">
        <v>486</v>
      </c>
      <c r="D309" s="165" t="s">
        <v>127</v>
      </c>
      <c r="E309" s="166" t="s">
        <v>487</v>
      </c>
      <c r="F309" s="167" t="s">
        <v>488</v>
      </c>
      <c r="G309" s="168" t="s">
        <v>224</v>
      </c>
      <c r="H309" s="169">
        <v>3</v>
      </c>
      <c r="I309" s="170"/>
      <c r="J309" s="171">
        <f>ROUND(I309*H309,2)</f>
        <v>0</v>
      </c>
      <c r="K309" s="167" t="s">
        <v>174</v>
      </c>
      <c r="L309" s="40"/>
      <c r="M309" s="172" t="s">
        <v>5</v>
      </c>
      <c r="N309" s="173" t="s">
        <v>51</v>
      </c>
      <c r="O309" s="41"/>
      <c r="P309" s="174">
        <f>O309*H309</f>
        <v>0</v>
      </c>
      <c r="Q309" s="174">
        <v>0.42368</v>
      </c>
      <c r="R309" s="174">
        <f>Q309*H309</f>
        <v>1.2710399999999999</v>
      </c>
      <c r="S309" s="174">
        <v>0</v>
      </c>
      <c r="T309" s="175">
        <f>S309*H309</f>
        <v>0</v>
      </c>
      <c r="AR309" s="23" t="s">
        <v>125</v>
      </c>
      <c r="AT309" s="23" t="s">
        <v>127</v>
      </c>
      <c r="AU309" s="23" t="s">
        <v>89</v>
      </c>
      <c r="AY309" s="23" t="s">
        <v>126</v>
      </c>
      <c r="BE309" s="176">
        <f>IF(N309="základní",J309,0)</f>
        <v>0</v>
      </c>
      <c r="BF309" s="176">
        <f>IF(N309="snížená",J309,0)</f>
        <v>0</v>
      </c>
      <c r="BG309" s="176">
        <f>IF(N309="zákl. přenesená",J309,0)</f>
        <v>0</v>
      </c>
      <c r="BH309" s="176">
        <f>IF(N309="sníž. přenesená",J309,0)</f>
        <v>0</v>
      </c>
      <c r="BI309" s="176">
        <f>IF(N309="nulová",J309,0)</f>
        <v>0</v>
      </c>
      <c r="BJ309" s="23" t="s">
        <v>26</v>
      </c>
      <c r="BK309" s="176">
        <f>ROUND(I309*H309,2)</f>
        <v>0</v>
      </c>
      <c r="BL309" s="23" t="s">
        <v>125</v>
      </c>
      <c r="BM309" s="23" t="s">
        <v>489</v>
      </c>
    </row>
    <row r="310" spans="2:65" s="10" customFormat="1">
      <c r="B310" s="177"/>
      <c r="D310" s="202" t="s">
        <v>142</v>
      </c>
      <c r="E310" s="186" t="s">
        <v>5</v>
      </c>
      <c r="F310" s="203" t="s">
        <v>490</v>
      </c>
      <c r="H310" s="204">
        <v>3</v>
      </c>
      <c r="I310" s="182"/>
      <c r="L310" s="177"/>
      <c r="M310" s="183"/>
      <c r="N310" s="184"/>
      <c r="O310" s="184"/>
      <c r="P310" s="184"/>
      <c r="Q310" s="184"/>
      <c r="R310" s="184"/>
      <c r="S310" s="184"/>
      <c r="T310" s="185"/>
      <c r="AT310" s="186" t="s">
        <v>142</v>
      </c>
      <c r="AU310" s="186" t="s">
        <v>89</v>
      </c>
      <c r="AV310" s="10" t="s">
        <v>89</v>
      </c>
      <c r="AW310" s="10" t="s">
        <v>144</v>
      </c>
      <c r="AX310" s="10" t="s">
        <v>80</v>
      </c>
      <c r="AY310" s="186" t="s">
        <v>126</v>
      </c>
    </row>
    <row r="311" spans="2:65" s="12" customFormat="1">
      <c r="B311" s="205"/>
      <c r="D311" s="178" t="s">
        <v>142</v>
      </c>
      <c r="E311" s="206" t="s">
        <v>5</v>
      </c>
      <c r="F311" s="207" t="s">
        <v>177</v>
      </c>
      <c r="H311" s="208">
        <v>3</v>
      </c>
      <c r="I311" s="209"/>
      <c r="L311" s="205"/>
      <c r="M311" s="210"/>
      <c r="N311" s="211"/>
      <c r="O311" s="211"/>
      <c r="P311" s="211"/>
      <c r="Q311" s="211"/>
      <c r="R311" s="211"/>
      <c r="S311" s="211"/>
      <c r="T311" s="212"/>
      <c r="AT311" s="213" t="s">
        <v>142</v>
      </c>
      <c r="AU311" s="213" t="s">
        <v>89</v>
      </c>
      <c r="AV311" s="12" t="s">
        <v>125</v>
      </c>
      <c r="AW311" s="12" t="s">
        <v>144</v>
      </c>
      <c r="AX311" s="12" t="s">
        <v>26</v>
      </c>
      <c r="AY311" s="213" t="s">
        <v>126</v>
      </c>
    </row>
    <row r="312" spans="2:65" s="1" customFormat="1" ht="22.5" customHeight="1">
      <c r="B312" s="164"/>
      <c r="C312" s="165" t="s">
        <v>491</v>
      </c>
      <c r="D312" s="165" t="s">
        <v>127</v>
      </c>
      <c r="E312" s="166" t="s">
        <v>492</v>
      </c>
      <c r="F312" s="167" t="s">
        <v>493</v>
      </c>
      <c r="G312" s="168" t="s">
        <v>224</v>
      </c>
      <c r="H312" s="169">
        <v>2</v>
      </c>
      <c r="I312" s="170"/>
      <c r="J312" s="171">
        <f>ROUND(I312*H312,2)</f>
        <v>0</v>
      </c>
      <c r="K312" s="167" t="s">
        <v>174</v>
      </c>
      <c r="L312" s="40"/>
      <c r="M312" s="172" t="s">
        <v>5</v>
      </c>
      <c r="N312" s="173" t="s">
        <v>51</v>
      </c>
      <c r="O312" s="41"/>
      <c r="P312" s="174">
        <f>O312*H312</f>
        <v>0</v>
      </c>
      <c r="Q312" s="174">
        <v>0.42080000000000001</v>
      </c>
      <c r="R312" s="174">
        <f>Q312*H312</f>
        <v>0.84160000000000001</v>
      </c>
      <c r="S312" s="174">
        <v>0</v>
      </c>
      <c r="T312" s="175">
        <f>S312*H312</f>
        <v>0</v>
      </c>
      <c r="AR312" s="23" t="s">
        <v>125</v>
      </c>
      <c r="AT312" s="23" t="s">
        <v>127</v>
      </c>
      <c r="AU312" s="23" t="s">
        <v>89</v>
      </c>
      <c r="AY312" s="23" t="s">
        <v>126</v>
      </c>
      <c r="BE312" s="176">
        <f>IF(N312="základní",J312,0)</f>
        <v>0</v>
      </c>
      <c r="BF312" s="176">
        <f>IF(N312="snížená",J312,0)</f>
        <v>0</v>
      </c>
      <c r="BG312" s="176">
        <f>IF(N312="zákl. přenesená",J312,0)</f>
        <v>0</v>
      </c>
      <c r="BH312" s="176">
        <f>IF(N312="sníž. přenesená",J312,0)</f>
        <v>0</v>
      </c>
      <c r="BI312" s="176">
        <f>IF(N312="nulová",J312,0)</f>
        <v>0</v>
      </c>
      <c r="BJ312" s="23" t="s">
        <v>26</v>
      </c>
      <c r="BK312" s="176">
        <f>ROUND(I312*H312,2)</f>
        <v>0</v>
      </c>
      <c r="BL312" s="23" t="s">
        <v>125</v>
      </c>
      <c r="BM312" s="23" t="s">
        <v>494</v>
      </c>
    </row>
    <row r="313" spans="2:65" s="10" customFormat="1">
      <c r="B313" s="177"/>
      <c r="D313" s="202" t="s">
        <v>142</v>
      </c>
      <c r="E313" s="186" t="s">
        <v>5</v>
      </c>
      <c r="F313" s="203" t="s">
        <v>495</v>
      </c>
      <c r="H313" s="204">
        <v>2</v>
      </c>
      <c r="I313" s="182"/>
      <c r="L313" s="177"/>
      <c r="M313" s="183"/>
      <c r="N313" s="184"/>
      <c r="O313" s="184"/>
      <c r="P313" s="184"/>
      <c r="Q313" s="184"/>
      <c r="R313" s="184"/>
      <c r="S313" s="184"/>
      <c r="T313" s="185"/>
      <c r="AT313" s="186" t="s">
        <v>142</v>
      </c>
      <c r="AU313" s="186" t="s">
        <v>89</v>
      </c>
      <c r="AV313" s="10" t="s">
        <v>89</v>
      </c>
      <c r="AW313" s="10" t="s">
        <v>144</v>
      </c>
      <c r="AX313" s="10" t="s">
        <v>80</v>
      </c>
      <c r="AY313" s="186" t="s">
        <v>126</v>
      </c>
    </row>
    <row r="314" spans="2:65" s="12" customFormat="1">
      <c r="B314" s="205"/>
      <c r="D314" s="178" t="s">
        <v>142</v>
      </c>
      <c r="E314" s="206" t="s">
        <v>5</v>
      </c>
      <c r="F314" s="207" t="s">
        <v>177</v>
      </c>
      <c r="H314" s="208">
        <v>2</v>
      </c>
      <c r="I314" s="209"/>
      <c r="L314" s="205"/>
      <c r="M314" s="210"/>
      <c r="N314" s="211"/>
      <c r="O314" s="211"/>
      <c r="P314" s="211"/>
      <c r="Q314" s="211"/>
      <c r="R314" s="211"/>
      <c r="S314" s="211"/>
      <c r="T314" s="212"/>
      <c r="AT314" s="213" t="s">
        <v>142</v>
      </c>
      <c r="AU314" s="213" t="s">
        <v>89</v>
      </c>
      <c r="AV314" s="12" t="s">
        <v>125</v>
      </c>
      <c r="AW314" s="12" t="s">
        <v>144</v>
      </c>
      <c r="AX314" s="12" t="s">
        <v>26</v>
      </c>
      <c r="AY314" s="213" t="s">
        <v>126</v>
      </c>
    </row>
    <row r="315" spans="2:65" s="1" customFormat="1" ht="31.5" customHeight="1">
      <c r="B315" s="164"/>
      <c r="C315" s="165" t="s">
        <v>496</v>
      </c>
      <c r="D315" s="165" t="s">
        <v>127</v>
      </c>
      <c r="E315" s="166" t="s">
        <v>497</v>
      </c>
      <c r="F315" s="167" t="s">
        <v>498</v>
      </c>
      <c r="G315" s="168" t="s">
        <v>224</v>
      </c>
      <c r="H315" s="169">
        <v>4</v>
      </c>
      <c r="I315" s="170"/>
      <c r="J315" s="171">
        <f>ROUND(I315*H315,2)</f>
        <v>0</v>
      </c>
      <c r="K315" s="167" t="s">
        <v>174</v>
      </c>
      <c r="L315" s="40"/>
      <c r="M315" s="172" t="s">
        <v>5</v>
      </c>
      <c r="N315" s="173" t="s">
        <v>51</v>
      </c>
      <c r="O315" s="41"/>
      <c r="P315" s="174">
        <f>O315*H315</f>
        <v>0</v>
      </c>
      <c r="Q315" s="174">
        <v>0.31108000000000002</v>
      </c>
      <c r="R315" s="174">
        <f>Q315*H315</f>
        <v>1.2443200000000001</v>
      </c>
      <c r="S315" s="174">
        <v>0</v>
      </c>
      <c r="T315" s="175">
        <f>S315*H315</f>
        <v>0</v>
      </c>
      <c r="AR315" s="23" t="s">
        <v>125</v>
      </c>
      <c r="AT315" s="23" t="s">
        <v>127</v>
      </c>
      <c r="AU315" s="23" t="s">
        <v>89</v>
      </c>
      <c r="AY315" s="23" t="s">
        <v>126</v>
      </c>
      <c r="BE315" s="176">
        <f>IF(N315="základní",J315,0)</f>
        <v>0</v>
      </c>
      <c r="BF315" s="176">
        <f>IF(N315="snížená",J315,0)</f>
        <v>0</v>
      </c>
      <c r="BG315" s="176">
        <f>IF(N315="zákl. přenesená",J315,0)</f>
        <v>0</v>
      </c>
      <c r="BH315" s="176">
        <f>IF(N315="sníž. přenesená",J315,0)</f>
        <v>0</v>
      </c>
      <c r="BI315" s="176">
        <f>IF(N315="nulová",J315,0)</f>
        <v>0</v>
      </c>
      <c r="BJ315" s="23" t="s">
        <v>26</v>
      </c>
      <c r="BK315" s="176">
        <f>ROUND(I315*H315,2)</f>
        <v>0</v>
      </c>
      <c r="BL315" s="23" t="s">
        <v>125</v>
      </c>
      <c r="BM315" s="23" t="s">
        <v>499</v>
      </c>
    </row>
    <row r="316" spans="2:65" s="10" customFormat="1">
      <c r="B316" s="177"/>
      <c r="D316" s="202" t="s">
        <v>142</v>
      </c>
      <c r="E316" s="186" t="s">
        <v>5</v>
      </c>
      <c r="F316" s="203" t="s">
        <v>500</v>
      </c>
      <c r="H316" s="204">
        <v>4</v>
      </c>
      <c r="I316" s="182"/>
      <c r="L316" s="177"/>
      <c r="M316" s="183"/>
      <c r="N316" s="184"/>
      <c r="O316" s="184"/>
      <c r="P316" s="184"/>
      <c r="Q316" s="184"/>
      <c r="R316" s="184"/>
      <c r="S316" s="184"/>
      <c r="T316" s="185"/>
      <c r="AT316" s="186" t="s">
        <v>142</v>
      </c>
      <c r="AU316" s="186" t="s">
        <v>89</v>
      </c>
      <c r="AV316" s="10" t="s">
        <v>89</v>
      </c>
      <c r="AW316" s="10" t="s">
        <v>144</v>
      </c>
      <c r="AX316" s="10" t="s">
        <v>80</v>
      </c>
      <c r="AY316" s="186" t="s">
        <v>126</v>
      </c>
    </row>
    <row r="317" spans="2:65" s="12" customFormat="1">
      <c r="B317" s="205"/>
      <c r="D317" s="202" t="s">
        <v>142</v>
      </c>
      <c r="E317" s="235" t="s">
        <v>5</v>
      </c>
      <c r="F317" s="236" t="s">
        <v>177</v>
      </c>
      <c r="H317" s="237">
        <v>4</v>
      </c>
      <c r="I317" s="209"/>
      <c r="L317" s="205"/>
      <c r="M317" s="210"/>
      <c r="N317" s="211"/>
      <c r="O317" s="211"/>
      <c r="P317" s="211"/>
      <c r="Q317" s="211"/>
      <c r="R317" s="211"/>
      <c r="S317" s="211"/>
      <c r="T317" s="212"/>
      <c r="AT317" s="213" t="s">
        <v>142</v>
      </c>
      <c r="AU317" s="213" t="s">
        <v>89</v>
      </c>
      <c r="AV317" s="12" t="s">
        <v>125</v>
      </c>
      <c r="AW317" s="12" t="s">
        <v>144</v>
      </c>
      <c r="AX317" s="12" t="s">
        <v>26</v>
      </c>
      <c r="AY317" s="213" t="s">
        <v>126</v>
      </c>
    </row>
    <row r="318" spans="2:65" s="9" customFormat="1" ht="29.85" customHeight="1">
      <c r="B318" s="152"/>
      <c r="D318" s="153" t="s">
        <v>79</v>
      </c>
      <c r="E318" s="200" t="s">
        <v>215</v>
      </c>
      <c r="F318" s="200" t="s">
        <v>501</v>
      </c>
      <c r="I318" s="155"/>
      <c r="J318" s="201">
        <f>BK318</f>
        <v>0</v>
      </c>
      <c r="L318" s="152"/>
      <c r="M318" s="157"/>
      <c r="N318" s="158"/>
      <c r="O318" s="158"/>
      <c r="P318" s="159">
        <f>SUM(P319:P381)</f>
        <v>0</v>
      </c>
      <c r="Q318" s="158"/>
      <c r="R318" s="159">
        <f>SUM(R319:R381)</f>
        <v>25.064986462499995</v>
      </c>
      <c r="S318" s="158"/>
      <c r="T318" s="160">
        <f>SUM(T319:T381)</f>
        <v>8.2000000000000003E-2</v>
      </c>
      <c r="AR318" s="161" t="s">
        <v>26</v>
      </c>
      <c r="AT318" s="162" t="s">
        <v>79</v>
      </c>
      <c r="AU318" s="162" t="s">
        <v>26</v>
      </c>
      <c r="AY318" s="161" t="s">
        <v>126</v>
      </c>
      <c r="BK318" s="163">
        <f>SUM(BK319:BK381)</f>
        <v>0</v>
      </c>
    </row>
    <row r="319" spans="2:65" s="1" customFormat="1" ht="31.5" customHeight="1">
      <c r="B319" s="164"/>
      <c r="C319" s="165" t="s">
        <v>502</v>
      </c>
      <c r="D319" s="165" t="s">
        <v>127</v>
      </c>
      <c r="E319" s="166" t="s">
        <v>503</v>
      </c>
      <c r="F319" s="167" t="s">
        <v>504</v>
      </c>
      <c r="G319" s="168" t="s">
        <v>224</v>
      </c>
      <c r="H319" s="169">
        <v>1</v>
      </c>
      <c r="I319" s="170"/>
      <c r="J319" s="171">
        <f>ROUND(I319*H319,2)</f>
        <v>0</v>
      </c>
      <c r="K319" s="167" t="s">
        <v>174</v>
      </c>
      <c r="L319" s="40"/>
      <c r="M319" s="172" t="s">
        <v>5</v>
      </c>
      <c r="N319" s="173" t="s">
        <v>51</v>
      </c>
      <c r="O319" s="41"/>
      <c r="P319" s="174">
        <f>O319*H319</f>
        <v>0</v>
      </c>
      <c r="Q319" s="174">
        <v>6.9999999999999999E-4</v>
      </c>
      <c r="R319" s="174">
        <f>Q319*H319</f>
        <v>6.9999999999999999E-4</v>
      </c>
      <c r="S319" s="174">
        <v>0</v>
      </c>
      <c r="T319" s="175">
        <f>S319*H319</f>
        <v>0</v>
      </c>
      <c r="AR319" s="23" t="s">
        <v>125</v>
      </c>
      <c r="AT319" s="23" t="s">
        <v>127</v>
      </c>
      <c r="AU319" s="23" t="s">
        <v>89</v>
      </c>
      <c r="AY319" s="23" t="s">
        <v>126</v>
      </c>
      <c r="BE319" s="176">
        <f>IF(N319="základní",J319,0)</f>
        <v>0</v>
      </c>
      <c r="BF319" s="176">
        <f>IF(N319="snížená",J319,0)</f>
        <v>0</v>
      </c>
      <c r="BG319" s="176">
        <f>IF(N319="zákl. přenesená",J319,0)</f>
        <v>0</v>
      </c>
      <c r="BH319" s="176">
        <f>IF(N319="sníž. přenesená",J319,0)</f>
        <v>0</v>
      </c>
      <c r="BI319" s="176">
        <f>IF(N319="nulová",J319,0)</f>
        <v>0</v>
      </c>
      <c r="BJ319" s="23" t="s">
        <v>26</v>
      </c>
      <c r="BK319" s="176">
        <f>ROUND(I319*H319,2)</f>
        <v>0</v>
      </c>
      <c r="BL319" s="23" t="s">
        <v>125</v>
      </c>
      <c r="BM319" s="23" t="s">
        <v>505</v>
      </c>
    </row>
    <row r="320" spans="2:65" s="10" customFormat="1">
      <c r="B320" s="177"/>
      <c r="D320" s="202" t="s">
        <v>142</v>
      </c>
      <c r="E320" s="186" t="s">
        <v>5</v>
      </c>
      <c r="F320" s="203" t="s">
        <v>506</v>
      </c>
      <c r="H320" s="204">
        <v>1</v>
      </c>
      <c r="I320" s="182"/>
      <c r="L320" s="177"/>
      <c r="M320" s="183"/>
      <c r="N320" s="184"/>
      <c r="O320" s="184"/>
      <c r="P320" s="184"/>
      <c r="Q320" s="184"/>
      <c r="R320" s="184"/>
      <c r="S320" s="184"/>
      <c r="T320" s="185"/>
      <c r="AT320" s="186" t="s">
        <v>142</v>
      </c>
      <c r="AU320" s="186" t="s">
        <v>89</v>
      </c>
      <c r="AV320" s="10" t="s">
        <v>89</v>
      </c>
      <c r="AW320" s="10" t="s">
        <v>144</v>
      </c>
      <c r="AX320" s="10" t="s">
        <v>80</v>
      </c>
      <c r="AY320" s="186" t="s">
        <v>126</v>
      </c>
    </row>
    <row r="321" spans="2:65" s="12" customFormat="1">
      <c r="B321" s="205"/>
      <c r="D321" s="178" t="s">
        <v>142</v>
      </c>
      <c r="E321" s="206" t="s">
        <v>5</v>
      </c>
      <c r="F321" s="207" t="s">
        <v>177</v>
      </c>
      <c r="H321" s="208">
        <v>1</v>
      </c>
      <c r="I321" s="209"/>
      <c r="L321" s="205"/>
      <c r="M321" s="210"/>
      <c r="N321" s="211"/>
      <c r="O321" s="211"/>
      <c r="P321" s="211"/>
      <c r="Q321" s="211"/>
      <c r="R321" s="211"/>
      <c r="S321" s="211"/>
      <c r="T321" s="212"/>
      <c r="AT321" s="213" t="s">
        <v>142</v>
      </c>
      <c r="AU321" s="213" t="s">
        <v>89</v>
      </c>
      <c r="AV321" s="12" t="s">
        <v>125</v>
      </c>
      <c r="AW321" s="12" t="s">
        <v>144</v>
      </c>
      <c r="AX321" s="12" t="s">
        <v>26</v>
      </c>
      <c r="AY321" s="213" t="s">
        <v>126</v>
      </c>
    </row>
    <row r="322" spans="2:65" s="1" customFormat="1" ht="22.5" customHeight="1">
      <c r="B322" s="164"/>
      <c r="C322" s="165" t="s">
        <v>507</v>
      </c>
      <c r="D322" s="165" t="s">
        <v>127</v>
      </c>
      <c r="E322" s="166" t="s">
        <v>508</v>
      </c>
      <c r="F322" s="167" t="s">
        <v>509</v>
      </c>
      <c r="G322" s="168" t="s">
        <v>224</v>
      </c>
      <c r="H322" s="169">
        <v>1</v>
      </c>
      <c r="I322" s="170"/>
      <c r="J322" s="171">
        <f>ROUND(I322*H322,2)</f>
        <v>0</v>
      </c>
      <c r="K322" s="167" t="s">
        <v>174</v>
      </c>
      <c r="L322" s="40"/>
      <c r="M322" s="172" t="s">
        <v>5</v>
      </c>
      <c r="N322" s="173" t="s">
        <v>51</v>
      </c>
      <c r="O322" s="41"/>
      <c r="P322" s="174">
        <f>O322*H322</f>
        <v>0</v>
      </c>
      <c r="Q322" s="174">
        <v>0.11241</v>
      </c>
      <c r="R322" s="174">
        <f>Q322*H322</f>
        <v>0.11241</v>
      </c>
      <c r="S322" s="174">
        <v>0</v>
      </c>
      <c r="T322" s="175">
        <f>S322*H322</f>
        <v>0</v>
      </c>
      <c r="AR322" s="23" t="s">
        <v>125</v>
      </c>
      <c r="AT322" s="23" t="s">
        <v>127</v>
      </c>
      <c r="AU322" s="23" t="s">
        <v>89</v>
      </c>
      <c r="AY322" s="23" t="s">
        <v>126</v>
      </c>
      <c r="BE322" s="176">
        <f>IF(N322="základní",J322,0)</f>
        <v>0</v>
      </c>
      <c r="BF322" s="176">
        <f>IF(N322="snížená",J322,0)</f>
        <v>0</v>
      </c>
      <c r="BG322" s="176">
        <f>IF(N322="zákl. přenesená",J322,0)</f>
        <v>0</v>
      </c>
      <c r="BH322" s="176">
        <f>IF(N322="sníž. přenesená",J322,0)</f>
        <v>0</v>
      </c>
      <c r="BI322" s="176">
        <f>IF(N322="nulová",J322,0)</f>
        <v>0</v>
      </c>
      <c r="BJ322" s="23" t="s">
        <v>26</v>
      </c>
      <c r="BK322" s="176">
        <f>ROUND(I322*H322,2)</f>
        <v>0</v>
      </c>
      <c r="BL322" s="23" t="s">
        <v>125</v>
      </c>
      <c r="BM322" s="23" t="s">
        <v>510</v>
      </c>
    </row>
    <row r="323" spans="2:65" s="13" customFormat="1">
      <c r="B323" s="214"/>
      <c r="D323" s="202" t="s">
        <v>142</v>
      </c>
      <c r="E323" s="215" t="s">
        <v>5</v>
      </c>
      <c r="F323" s="216" t="s">
        <v>181</v>
      </c>
      <c r="H323" s="217" t="s">
        <v>5</v>
      </c>
      <c r="I323" s="218"/>
      <c r="L323" s="214"/>
      <c r="M323" s="219"/>
      <c r="N323" s="220"/>
      <c r="O323" s="220"/>
      <c r="P323" s="220"/>
      <c r="Q323" s="220"/>
      <c r="R323" s="220"/>
      <c r="S323" s="220"/>
      <c r="T323" s="221"/>
      <c r="AT323" s="217" t="s">
        <v>142</v>
      </c>
      <c r="AU323" s="217" t="s">
        <v>89</v>
      </c>
      <c r="AV323" s="13" t="s">
        <v>26</v>
      </c>
      <c r="AW323" s="13" t="s">
        <v>144</v>
      </c>
      <c r="AX323" s="13" t="s">
        <v>80</v>
      </c>
      <c r="AY323" s="217" t="s">
        <v>126</v>
      </c>
    </row>
    <row r="324" spans="2:65" s="10" customFormat="1">
      <c r="B324" s="177"/>
      <c r="D324" s="202" t="s">
        <v>142</v>
      </c>
      <c r="E324" s="186" t="s">
        <v>5</v>
      </c>
      <c r="F324" s="203" t="s">
        <v>511</v>
      </c>
      <c r="H324" s="204">
        <v>1</v>
      </c>
      <c r="I324" s="182"/>
      <c r="L324" s="177"/>
      <c r="M324" s="183"/>
      <c r="N324" s="184"/>
      <c r="O324" s="184"/>
      <c r="P324" s="184"/>
      <c r="Q324" s="184"/>
      <c r="R324" s="184"/>
      <c r="S324" s="184"/>
      <c r="T324" s="185"/>
      <c r="AT324" s="186" t="s">
        <v>142</v>
      </c>
      <c r="AU324" s="186" t="s">
        <v>89</v>
      </c>
      <c r="AV324" s="10" t="s">
        <v>89</v>
      </c>
      <c r="AW324" s="10" t="s">
        <v>144</v>
      </c>
      <c r="AX324" s="10" t="s">
        <v>80</v>
      </c>
      <c r="AY324" s="186" t="s">
        <v>126</v>
      </c>
    </row>
    <row r="325" spans="2:65" s="12" customFormat="1">
      <c r="B325" s="205"/>
      <c r="D325" s="178" t="s">
        <v>142</v>
      </c>
      <c r="E325" s="206" t="s">
        <v>5</v>
      </c>
      <c r="F325" s="207" t="s">
        <v>177</v>
      </c>
      <c r="H325" s="208">
        <v>1</v>
      </c>
      <c r="I325" s="209"/>
      <c r="L325" s="205"/>
      <c r="M325" s="210"/>
      <c r="N325" s="211"/>
      <c r="O325" s="211"/>
      <c r="P325" s="211"/>
      <c r="Q325" s="211"/>
      <c r="R325" s="211"/>
      <c r="S325" s="211"/>
      <c r="T325" s="212"/>
      <c r="AT325" s="213" t="s">
        <v>142</v>
      </c>
      <c r="AU325" s="213" t="s">
        <v>89</v>
      </c>
      <c r="AV325" s="12" t="s">
        <v>125</v>
      </c>
      <c r="AW325" s="12" t="s">
        <v>144</v>
      </c>
      <c r="AX325" s="12" t="s">
        <v>26</v>
      </c>
      <c r="AY325" s="213" t="s">
        <v>126</v>
      </c>
    </row>
    <row r="326" spans="2:65" s="1" customFormat="1" ht="31.5" customHeight="1">
      <c r="B326" s="164"/>
      <c r="C326" s="222" t="s">
        <v>512</v>
      </c>
      <c r="D326" s="222" t="s">
        <v>221</v>
      </c>
      <c r="E326" s="223" t="s">
        <v>513</v>
      </c>
      <c r="F326" s="224" t="s">
        <v>514</v>
      </c>
      <c r="G326" s="225" t="s">
        <v>224</v>
      </c>
      <c r="H326" s="226">
        <v>1</v>
      </c>
      <c r="I326" s="227"/>
      <c r="J326" s="228">
        <f>ROUND(I326*H326,2)</f>
        <v>0</v>
      </c>
      <c r="K326" s="224" t="s">
        <v>174</v>
      </c>
      <c r="L326" s="229"/>
      <c r="M326" s="230" t="s">
        <v>5</v>
      </c>
      <c r="N326" s="231" t="s">
        <v>51</v>
      </c>
      <c r="O326" s="41"/>
      <c r="P326" s="174">
        <f>O326*H326</f>
        <v>0</v>
      </c>
      <c r="Q326" s="174">
        <v>6.1000000000000004E-3</v>
      </c>
      <c r="R326" s="174">
        <f>Q326*H326</f>
        <v>6.1000000000000004E-3</v>
      </c>
      <c r="S326" s="174">
        <v>0</v>
      </c>
      <c r="T326" s="175">
        <f>S326*H326</f>
        <v>0</v>
      </c>
      <c r="AR326" s="23" t="s">
        <v>210</v>
      </c>
      <c r="AT326" s="23" t="s">
        <v>221</v>
      </c>
      <c r="AU326" s="23" t="s">
        <v>89</v>
      </c>
      <c r="AY326" s="23" t="s">
        <v>126</v>
      </c>
      <c r="BE326" s="176">
        <f>IF(N326="základní",J326,0)</f>
        <v>0</v>
      </c>
      <c r="BF326" s="176">
        <f>IF(N326="snížená",J326,0)</f>
        <v>0</v>
      </c>
      <c r="BG326" s="176">
        <f>IF(N326="zákl. přenesená",J326,0)</f>
        <v>0</v>
      </c>
      <c r="BH326" s="176">
        <f>IF(N326="sníž. přenesená",J326,0)</f>
        <v>0</v>
      </c>
      <c r="BI326" s="176">
        <f>IF(N326="nulová",J326,0)</f>
        <v>0</v>
      </c>
      <c r="BJ326" s="23" t="s">
        <v>26</v>
      </c>
      <c r="BK326" s="176">
        <f>ROUND(I326*H326,2)</f>
        <v>0</v>
      </c>
      <c r="BL326" s="23" t="s">
        <v>125</v>
      </c>
      <c r="BM326" s="23" t="s">
        <v>515</v>
      </c>
    </row>
    <row r="327" spans="2:65" s="10" customFormat="1">
      <c r="B327" s="177"/>
      <c r="D327" s="202" t="s">
        <v>142</v>
      </c>
      <c r="E327" s="186" t="s">
        <v>5</v>
      </c>
      <c r="F327" s="203" t="s">
        <v>506</v>
      </c>
      <c r="H327" s="204">
        <v>1</v>
      </c>
      <c r="I327" s="182"/>
      <c r="L327" s="177"/>
      <c r="M327" s="183"/>
      <c r="N327" s="184"/>
      <c r="O327" s="184"/>
      <c r="P327" s="184"/>
      <c r="Q327" s="184"/>
      <c r="R327" s="184"/>
      <c r="S327" s="184"/>
      <c r="T327" s="185"/>
      <c r="AT327" s="186" t="s">
        <v>142</v>
      </c>
      <c r="AU327" s="186" t="s">
        <v>89</v>
      </c>
      <c r="AV327" s="10" t="s">
        <v>89</v>
      </c>
      <c r="AW327" s="10" t="s">
        <v>144</v>
      </c>
      <c r="AX327" s="10" t="s">
        <v>80</v>
      </c>
      <c r="AY327" s="186" t="s">
        <v>126</v>
      </c>
    </row>
    <row r="328" spans="2:65" s="12" customFormat="1">
      <c r="B328" s="205"/>
      <c r="D328" s="178" t="s">
        <v>142</v>
      </c>
      <c r="E328" s="206" t="s">
        <v>5</v>
      </c>
      <c r="F328" s="207" t="s">
        <v>177</v>
      </c>
      <c r="H328" s="208">
        <v>1</v>
      </c>
      <c r="I328" s="209"/>
      <c r="L328" s="205"/>
      <c r="M328" s="210"/>
      <c r="N328" s="211"/>
      <c r="O328" s="211"/>
      <c r="P328" s="211"/>
      <c r="Q328" s="211"/>
      <c r="R328" s="211"/>
      <c r="S328" s="211"/>
      <c r="T328" s="212"/>
      <c r="AT328" s="213" t="s">
        <v>142</v>
      </c>
      <c r="AU328" s="213" t="s">
        <v>89</v>
      </c>
      <c r="AV328" s="12" t="s">
        <v>125</v>
      </c>
      <c r="AW328" s="12" t="s">
        <v>144</v>
      </c>
      <c r="AX328" s="12" t="s">
        <v>26</v>
      </c>
      <c r="AY328" s="213" t="s">
        <v>126</v>
      </c>
    </row>
    <row r="329" spans="2:65" s="1" customFormat="1" ht="31.5" customHeight="1">
      <c r="B329" s="164"/>
      <c r="C329" s="222" t="s">
        <v>516</v>
      </c>
      <c r="D329" s="222" t="s">
        <v>221</v>
      </c>
      <c r="E329" s="223" t="s">
        <v>517</v>
      </c>
      <c r="F329" s="224" t="s">
        <v>518</v>
      </c>
      <c r="G329" s="225" t="s">
        <v>224</v>
      </c>
      <c r="H329" s="226">
        <v>1</v>
      </c>
      <c r="I329" s="227"/>
      <c r="J329" s="228">
        <f>ROUND(I329*H329,2)</f>
        <v>0</v>
      </c>
      <c r="K329" s="224" t="s">
        <v>174</v>
      </c>
      <c r="L329" s="229"/>
      <c r="M329" s="230" t="s">
        <v>5</v>
      </c>
      <c r="N329" s="231" t="s">
        <v>51</v>
      </c>
      <c r="O329" s="41"/>
      <c r="P329" s="174">
        <f>O329*H329</f>
        <v>0</v>
      </c>
      <c r="Q329" s="174">
        <v>3.0000000000000001E-3</v>
      </c>
      <c r="R329" s="174">
        <f>Q329*H329</f>
        <v>3.0000000000000001E-3</v>
      </c>
      <c r="S329" s="174">
        <v>0</v>
      </c>
      <c r="T329" s="175">
        <f>S329*H329</f>
        <v>0</v>
      </c>
      <c r="AR329" s="23" t="s">
        <v>210</v>
      </c>
      <c r="AT329" s="23" t="s">
        <v>221</v>
      </c>
      <c r="AU329" s="23" t="s">
        <v>89</v>
      </c>
      <c r="AY329" s="23" t="s">
        <v>126</v>
      </c>
      <c r="BE329" s="176">
        <f>IF(N329="základní",J329,0)</f>
        <v>0</v>
      </c>
      <c r="BF329" s="176">
        <f>IF(N329="snížená",J329,0)</f>
        <v>0</v>
      </c>
      <c r="BG329" s="176">
        <f>IF(N329="zákl. přenesená",J329,0)</f>
        <v>0</v>
      </c>
      <c r="BH329" s="176">
        <f>IF(N329="sníž. přenesená",J329,0)</f>
        <v>0</v>
      </c>
      <c r="BI329" s="176">
        <f>IF(N329="nulová",J329,0)</f>
        <v>0</v>
      </c>
      <c r="BJ329" s="23" t="s">
        <v>26</v>
      </c>
      <c r="BK329" s="176">
        <f>ROUND(I329*H329,2)</f>
        <v>0</v>
      </c>
      <c r="BL329" s="23" t="s">
        <v>125</v>
      </c>
      <c r="BM329" s="23" t="s">
        <v>519</v>
      </c>
    </row>
    <row r="330" spans="2:65" s="10" customFormat="1">
      <c r="B330" s="177"/>
      <c r="D330" s="202" t="s">
        <v>142</v>
      </c>
      <c r="E330" s="186" t="s">
        <v>5</v>
      </c>
      <c r="F330" s="203" t="s">
        <v>506</v>
      </c>
      <c r="H330" s="204">
        <v>1</v>
      </c>
      <c r="I330" s="182"/>
      <c r="L330" s="177"/>
      <c r="M330" s="183"/>
      <c r="N330" s="184"/>
      <c r="O330" s="184"/>
      <c r="P330" s="184"/>
      <c r="Q330" s="184"/>
      <c r="R330" s="184"/>
      <c r="S330" s="184"/>
      <c r="T330" s="185"/>
      <c r="AT330" s="186" t="s">
        <v>142</v>
      </c>
      <c r="AU330" s="186" t="s">
        <v>89</v>
      </c>
      <c r="AV330" s="10" t="s">
        <v>89</v>
      </c>
      <c r="AW330" s="10" t="s">
        <v>144</v>
      </c>
      <c r="AX330" s="10" t="s">
        <v>80</v>
      </c>
      <c r="AY330" s="186" t="s">
        <v>126</v>
      </c>
    </row>
    <row r="331" spans="2:65" s="12" customFormat="1">
      <c r="B331" s="205"/>
      <c r="D331" s="178" t="s">
        <v>142</v>
      </c>
      <c r="E331" s="206" t="s">
        <v>5</v>
      </c>
      <c r="F331" s="207" t="s">
        <v>177</v>
      </c>
      <c r="H331" s="208">
        <v>1</v>
      </c>
      <c r="I331" s="209"/>
      <c r="L331" s="205"/>
      <c r="M331" s="210"/>
      <c r="N331" s="211"/>
      <c r="O331" s="211"/>
      <c r="P331" s="211"/>
      <c r="Q331" s="211"/>
      <c r="R331" s="211"/>
      <c r="S331" s="211"/>
      <c r="T331" s="212"/>
      <c r="AT331" s="213" t="s">
        <v>142</v>
      </c>
      <c r="AU331" s="213" t="s">
        <v>89</v>
      </c>
      <c r="AV331" s="12" t="s">
        <v>125</v>
      </c>
      <c r="AW331" s="12" t="s">
        <v>144</v>
      </c>
      <c r="AX331" s="12" t="s">
        <v>26</v>
      </c>
      <c r="AY331" s="213" t="s">
        <v>126</v>
      </c>
    </row>
    <row r="332" spans="2:65" s="1" customFormat="1" ht="31.5" customHeight="1">
      <c r="B332" s="164"/>
      <c r="C332" s="222" t="s">
        <v>520</v>
      </c>
      <c r="D332" s="222" t="s">
        <v>221</v>
      </c>
      <c r="E332" s="223" t="s">
        <v>521</v>
      </c>
      <c r="F332" s="224" t="s">
        <v>522</v>
      </c>
      <c r="G332" s="225" t="s">
        <v>224</v>
      </c>
      <c r="H332" s="226">
        <v>1</v>
      </c>
      <c r="I332" s="227"/>
      <c r="J332" s="228">
        <f>ROUND(I332*H332,2)</f>
        <v>0</v>
      </c>
      <c r="K332" s="224" t="s">
        <v>174</v>
      </c>
      <c r="L332" s="229"/>
      <c r="M332" s="230" t="s">
        <v>5</v>
      </c>
      <c r="N332" s="231" t="s">
        <v>51</v>
      </c>
      <c r="O332" s="41"/>
      <c r="P332" s="174">
        <f>O332*H332</f>
        <v>0</v>
      </c>
      <c r="Q332" s="174">
        <v>1E-4</v>
      </c>
      <c r="R332" s="174">
        <f>Q332*H332</f>
        <v>1E-4</v>
      </c>
      <c r="S332" s="174">
        <v>0</v>
      </c>
      <c r="T332" s="175">
        <f>S332*H332</f>
        <v>0</v>
      </c>
      <c r="AR332" s="23" t="s">
        <v>210</v>
      </c>
      <c r="AT332" s="23" t="s">
        <v>221</v>
      </c>
      <c r="AU332" s="23" t="s">
        <v>89</v>
      </c>
      <c r="AY332" s="23" t="s">
        <v>126</v>
      </c>
      <c r="BE332" s="176">
        <f>IF(N332="základní",J332,0)</f>
        <v>0</v>
      </c>
      <c r="BF332" s="176">
        <f>IF(N332="snížená",J332,0)</f>
        <v>0</v>
      </c>
      <c r="BG332" s="176">
        <f>IF(N332="zákl. přenesená",J332,0)</f>
        <v>0</v>
      </c>
      <c r="BH332" s="176">
        <f>IF(N332="sníž. přenesená",J332,0)</f>
        <v>0</v>
      </c>
      <c r="BI332" s="176">
        <f>IF(N332="nulová",J332,0)</f>
        <v>0</v>
      </c>
      <c r="BJ332" s="23" t="s">
        <v>26</v>
      </c>
      <c r="BK332" s="176">
        <f>ROUND(I332*H332,2)</f>
        <v>0</v>
      </c>
      <c r="BL332" s="23" t="s">
        <v>125</v>
      </c>
      <c r="BM332" s="23" t="s">
        <v>523</v>
      </c>
    </row>
    <row r="333" spans="2:65" s="10" customFormat="1">
      <c r="B333" s="177"/>
      <c r="D333" s="202" t="s">
        <v>142</v>
      </c>
      <c r="E333" s="186" t="s">
        <v>5</v>
      </c>
      <c r="F333" s="203" t="s">
        <v>506</v>
      </c>
      <c r="H333" s="204">
        <v>1</v>
      </c>
      <c r="I333" s="182"/>
      <c r="L333" s="177"/>
      <c r="M333" s="183"/>
      <c r="N333" s="184"/>
      <c r="O333" s="184"/>
      <c r="P333" s="184"/>
      <c r="Q333" s="184"/>
      <c r="R333" s="184"/>
      <c r="S333" s="184"/>
      <c r="T333" s="185"/>
      <c r="AT333" s="186" t="s">
        <v>142</v>
      </c>
      <c r="AU333" s="186" t="s">
        <v>89</v>
      </c>
      <c r="AV333" s="10" t="s">
        <v>89</v>
      </c>
      <c r="AW333" s="10" t="s">
        <v>144</v>
      </c>
      <c r="AX333" s="10" t="s">
        <v>80</v>
      </c>
      <c r="AY333" s="186" t="s">
        <v>126</v>
      </c>
    </row>
    <row r="334" spans="2:65" s="12" customFormat="1">
      <c r="B334" s="205"/>
      <c r="D334" s="178" t="s">
        <v>142</v>
      </c>
      <c r="E334" s="206" t="s">
        <v>5</v>
      </c>
      <c r="F334" s="207" t="s">
        <v>177</v>
      </c>
      <c r="H334" s="208">
        <v>1</v>
      </c>
      <c r="I334" s="209"/>
      <c r="L334" s="205"/>
      <c r="M334" s="210"/>
      <c r="N334" s="211"/>
      <c r="O334" s="211"/>
      <c r="P334" s="211"/>
      <c r="Q334" s="211"/>
      <c r="R334" s="211"/>
      <c r="S334" s="211"/>
      <c r="T334" s="212"/>
      <c r="AT334" s="213" t="s">
        <v>142</v>
      </c>
      <c r="AU334" s="213" t="s">
        <v>89</v>
      </c>
      <c r="AV334" s="12" t="s">
        <v>125</v>
      </c>
      <c r="AW334" s="12" t="s">
        <v>144</v>
      </c>
      <c r="AX334" s="12" t="s">
        <v>26</v>
      </c>
      <c r="AY334" s="213" t="s">
        <v>126</v>
      </c>
    </row>
    <row r="335" spans="2:65" s="1" customFormat="1" ht="31.5" customHeight="1">
      <c r="B335" s="164"/>
      <c r="C335" s="222" t="s">
        <v>524</v>
      </c>
      <c r="D335" s="222" t="s">
        <v>221</v>
      </c>
      <c r="E335" s="223" t="s">
        <v>525</v>
      </c>
      <c r="F335" s="224" t="s">
        <v>526</v>
      </c>
      <c r="G335" s="225" t="s">
        <v>224</v>
      </c>
      <c r="H335" s="226">
        <v>4</v>
      </c>
      <c r="I335" s="227"/>
      <c r="J335" s="228">
        <f>ROUND(I335*H335,2)</f>
        <v>0</v>
      </c>
      <c r="K335" s="224" t="s">
        <v>174</v>
      </c>
      <c r="L335" s="229"/>
      <c r="M335" s="230" t="s">
        <v>5</v>
      </c>
      <c r="N335" s="231" t="s">
        <v>51</v>
      </c>
      <c r="O335" s="41"/>
      <c r="P335" s="174">
        <f>O335*H335</f>
        <v>0</v>
      </c>
      <c r="Q335" s="174">
        <v>3.5E-4</v>
      </c>
      <c r="R335" s="174">
        <f>Q335*H335</f>
        <v>1.4E-3</v>
      </c>
      <c r="S335" s="174">
        <v>0</v>
      </c>
      <c r="T335" s="175">
        <f>S335*H335</f>
        <v>0</v>
      </c>
      <c r="AR335" s="23" t="s">
        <v>210</v>
      </c>
      <c r="AT335" s="23" t="s">
        <v>221</v>
      </c>
      <c r="AU335" s="23" t="s">
        <v>89</v>
      </c>
      <c r="AY335" s="23" t="s">
        <v>126</v>
      </c>
      <c r="BE335" s="176">
        <f>IF(N335="základní",J335,0)</f>
        <v>0</v>
      </c>
      <c r="BF335" s="176">
        <f>IF(N335="snížená",J335,0)</f>
        <v>0</v>
      </c>
      <c r="BG335" s="176">
        <f>IF(N335="zákl. přenesená",J335,0)</f>
        <v>0</v>
      </c>
      <c r="BH335" s="176">
        <f>IF(N335="sníž. přenesená",J335,0)</f>
        <v>0</v>
      </c>
      <c r="BI335" s="176">
        <f>IF(N335="nulová",J335,0)</f>
        <v>0</v>
      </c>
      <c r="BJ335" s="23" t="s">
        <v>26</v>
      </c>
      <c r="BK335" s="176">
        <f>ROUND(I335*H335,2)</f>
        <v>0</v>
      </c>
      <c r="BL335" s="23" t="s">
        <v>125</v>
      </c>
      <c r="BM335" s="23" t="s">
        <v>527</v>
      </c>
    </row>
    <row r="336" spans="2:65" s="10" customFormat="1">
      <c r="B336" s="177"/>
      <c r="D336" s="202" t="s">
        <v>142</v>
      </c>
      <c r="E336" s="186" t="s">
        <v>5</v>
      </c>
      <c r="F336" s="203" t="s">
        <v>528</v>
      </c>
      <c r="H336" s="204">
        <v>4</v>
      </c>
      <c r="I336" s="182"/>
      <c r="L336" s="177"/>
      <c r="M336" s="183"/>
      <c r="N336" s="184"/>
      <c r="O336" s="184"/>
      <c r="P336" s="184"/>
      <c r="Q336" s="184"/>
      <c r="R336" s="184"/>
      <c r="S336" s="184"/>
      <c r="T336" s="185"/>
      <c r="AT336" s="186" t="s">
        <v>142</v>
      </c>
      <c r="AU336" s="186" t="s">
        <v>89</v>
      </c>
      <c r="AV336" s="10" t="s">
        <v>89</v>
      </c>
      <c r="AW336" s="10" t="s">
        <v>144</v>
      </c>
      <c r="AX336" s="10" t="s">
        <v>80</v>
      </c>
      <c r="AY336" s="186" t="s">
        <v>126</v>
      </c>
    </row>
    <row r="337" spans="2:65" s="12" customFormat="1">
      <c r="B337" s="205"/>
      <c r="D337" s="178" t="s">
        <v>142</v>
      </c>
      <c r="E337" s="206" t="s">
        <v>5</v>
      </c>
      <c r="F337" s="207" t="s">
        <v>177</v>
      </c>
      <c r="H337" s="208">
        <v>4</v>
      </c>
      <c r="I337" s="209"/>
      <c r="L337" s="205"/>
      <c r="M337" s="210"/>
      <c r="N337" s="211"/>
      <c r="O337" s="211"/>
      <c r="P337" s="211"/>
      <c r="Q337" s="211"/>
      <c r="R337" s="211"/>
      <c r="S337" s="211"/>
      <c r="T337" s="212"/>
      <c r="AT337" s="213" t="s">
        <v>142</v>
      </c>
      <c r="AU337" s="213" t="s">
        <v>89</v>
      </c>
      <c r="AV337" s="12" t="s">
        <v>125</v>
      </c>
      <c r="AW337" s="12" t="s">
        <v>144</v>
      </c>
      <c r="AX337" s="12" t="s">
        <v>26</v>
      </c>
      <c r="AY337" s="213" t="s">
        <v>126</v>
      </c>
    </row>
    <row r="338" spans="2:65" s="1" customFormat="1" ht="44.25" customHeight="1">
      <c r="B338" s="164"/>
      <c r="C338" s="165" t="s">
        <v>529</v>
      </c>
      <c r="D338" s="165" t="s">
        <v>127</v>
      </c>
      <c r="E338" s="166" t="s">
        <v>530</v>
      </c>
      <c r="F338" s="167" t="s">
        <v>531</v>
      </c>
      <c r="G338" s="168" t="s">
        <v>200</v>
      </c>
      <c r="H338" s="169">
        <v>70.5</v>
      </c>
      <c r="I338" s="170"/>
      <c r="J338" s="171">
        <f>ROUND(I338*H338,2)</f>
        <v>0</v>
      </c>
      <c r="K338" s="167" t="s">
        <v>174</v>
      </c>
      <c r="L338" s="40"/>
      <c r="M338" s="172" t="s">
        <v>5</v>
      </c>
      <c r="N338" s="173" t="s">
        <v>51</v>
      </c>
      <c r="O338" s="41"/>
      <c r="P338" s="174">
        <f>O338*H338</f>
        <v>0</v>
      </c>
      <c r="Q338" s="174">
        <v>0</v>
      </c>
      <c r="R338" s="174">
        <f>Q338*H338</f>
        <v>0</v>
      </c>
      <c r="S338" s="174">
        <v>0</v>
      </c>
      <c r="T338" s="175">
        <f>S338*H338</f>
        <v>0</v>
      </c>
      <c r="AR338" s="23" t="s">
        <v>125</v>
      </c>
      <c r="AT338" s="23" t="s">
        <v>127</v>
      </c>
      <c r="AU338" s="23" t="s">
        <v>89</v>
      </c>
      <c r="AY338" s="23" t="s">
        <v>126</v>
      </c>
      <c r="BE338" s="176">
        <f>IF(N338="základní",J338,0)</f>
        <v>0</v>
      </c>
      <c r="BF338" s="176">
        <f>IF(N338="snížená",J338,0)</f>
        <v>0</v>
      </c>
      <c r="BG338" s="176">
        <f>IF(N338="zákl. přenesená",J338,0)</f>
        <v>0</v>
      </c>
      <c r="BH338" s="176">
        <f>IF(N338="sníž. přenesená",J338,0)</f>
        <v>0</v>
      </c>
      <c r="BI338" s="176">
        <f>IF(N338="nulová",J338,0)</f>
        <v>0</v>
      </c>
      <c r="BJ338" s="23" t="s">
        <v>26</v>
      </c>
      <c r="BK338" s="176">
        <f>ROUND(I338*H338,2)</f>
        <v>0</v>
      </c>
      <c r="BL338" s="23" t="s">
        <v>125</v>
      </c>
      <c r="BM338" s="23" t="s">
        <v>532</v>
      </c>
    </row>
    <row r="339" spans="2:65" s="13" customFormat="1">
      <c r="B339" s="214"/>
      <c r="D339" s="202" t="s">
        <v>142</v>
      </c>
      <c r="E339" s="215" t="s">
        <v>5</v>
      </c>
      <c r="F339" s="216" t="s">
        <v>533</v>
      </c>
      <c r="H339" s="217" t="s">
        <v>5</v>
      </c>
      <c r="I339" s="218"/>
      <c r="L339" s="214"/>
      <c r="M339" s="219"/>
      <c r="N339" s="220"/>
      <c r="O339" s="220"/>
      <c r="P339" s="220"/>
      <c r="Q339" s="220"/>
      <c r="R339" s="220"/>
      <c r="S339" s="220"/>
      <c r="T339" s="221"/>
      <c r="AT339" s="217" t="s">
        <v>142</v>
      </c>
      <c r="AU339" s="217" t="s">
        <v>89</v>
      </c>
      <c r="AV339" s="13" t="s">
        <v>26</v>
      </c>
      <c r="AW339" s="13" t="s">
        <v>144</v>
      </c>
      <c r="AX339" s="13" t="s">
        <v>80</v>
      </c>
      <c r="AY339" s="217" t="s">
        <v>126</v>
      </c>
    </row>
    <row r="340" spans="2:65" s="10" customFormat="1">
      <c r="B340" s="177"/>
      <c r="D340" s="202" t="s">
        <v>142</v>
      </c>
      <c r="E340" s="186" t="s">
        <v>5</v>
      </c>
      <c r="F340" s="203" t="s">
        <v>534</v>
      </c>
      <c r="H340" s="204">
        <v>70.5</v>
      </c>
      <c r="I340" s="182"/>
      <c r="L340" s="177"/>
      <c r="M340" s="183"/>
      <c r="N340" s="184"/>
      <c r="O340" s="184"/>
      <c r="P340" s="184"/>
      <c r="Q340" s="184"/>
      <c r="R340" s="184"/>
      <c r="S340" s="184"/>
      <c r="T340" s="185"/>
      <c r="AT340" s="186" t="s">
        <v>142</v>
      </c>
      <c r="AU340" s="186" t="s">
        <v>89</v>
      </c>
      <c r="AV340" s="10" t="s">
        <v>89</v>
      </c>
      <c r="AW340" s="10" t="s">
        <v>144</v>
      </c>
      <c r="AX340" s="10" t="s">
        <v>80</v>
      </c>
      <c r="AY340" s="186" t="s">
        <v>126</v>
      </c>
    </row>
    <row r="341" spans="2:65" s="12" customFormat="1">
      <c r="B341" s="205"/>
      <c r="D341" s="178" t="s">
        <v>142</v>
      </c>
      <c r="E341" s="206" t="s">
        <v>5</v>
      </c>
      <c r="F341" s="207" t="s">
        <v>177</v>
      </c>
      <c r="H341" s="208">
        <v>70.5</v>
      </c>
      <c r="I341" s="209"/>
      <c r="L341" s="205"/>
      <c r="M341" s="210"/>
      <c r="N341" s="211"/>
      <c r="O341" s="211"/>
      <c r="P341" s="211"/>
      <c r="Q341" s="211"/>
      <c r="R341" s="211"/>
      <c r="S341" s="211"/>
      <c r="T341" s="212"/>
      <c r="AT341" s="213" t="s">
        <v>142</v>
      </c>
      <c r="AU341" s="213" t="s">
        <v>89</v>
      </c>
      <c r="AV341" s="12" t="s">
        <v>125</v>
      </c>
      <c r="AW341" s="12" t="s">
        <v>144</v>
      </c>
      <c r="AX341" s="12" t="s">
        <v>26</v>
      </c>
      <c r="AY341" s="213" t="s">
        <v>126</v>
      </c>
    </row>
    <row r="342" spans="2:65" s="1" customFormat="1" ht="31.5" customHeight="1">
      <c r="B342" s="164"/>
      <c r="C342" s="222" t="s">
        <v>535</v>
      </c>
      <c r="D342" s="222" t="s">
        <v>221</v>
      </c>
      <c r="E342" s="223" t="s">
        <v>536</v>
      </c>
      <c r="F342" s="224" t="s">
        <v>537</v>
      </c>
      <c r="G342" s="225" t="s">
        <v>224</v>
      </c>
      <c r="H342" s="226">
        <v>143.82</v>
      </c>
      <c r="I342" s="227"/>
      <c r="J342" s="228">
        <f>ROUND(I342*H342,2)</f>
        <v>0</v>
      </c>
      <c r="K342" s="224" t="s">
        <v>174</v>
      </c>
      <c r="L342" s="229"/>
      <c r="M342" s="230" t="s">
        <v>5</v>
      </c>
      <c r="N342" s="231" t="s">
        <v>51</v>
      </c>
      <c r="O342" s="41"/>
      <c r="P342" s="174">
        <f>O342*H342</f>
        <v>0</v>
      </c>
      <c r="Q342" s="174">
        <v>2.8000000000000001E-2</v>
      </c>
      <c r="R342" s="174">
        <f>Q342*H342</f>
        <v>4.0269599999999999</v>
      </c>
      <c r="S342" s="174">
        <v>0</v>
      </c>
      <c r="T342" s="175">
        <f>S342*H342</f>
        <v>0</v>
      </c>
      <c r="AR342" s="23" t="s">
        <v>210</v>
      </c>
      <c r="AT342" s="23" t="s">
        <v>221</v>
      </c>
      <c r="AU342" s="23" t="s">
        <v>89</v>
      </c>
      <c r="AY342" s="23" t="s">
        <v>126</v>
      </c>
      <c r="BE342" s="176">
        <f>IF(N342="základní",J342,0)</f>
        <v>0</v>
      </c>
      <c r="BF342" s="176">
        <f>IF(N342="snížená",J342,0)</f>
        <v>0</v>
      </c>
      <c r="BG342" s="176">
        <f>IF(N342="zákl. přenesená",J342,0)</f>
        <v>0</v>
      </c>
      <c r="BH342" s="176">
        <f>IF(N342="sníž. přenesená",J342,0)</f>
        <v>0</v>
      </c>
      <c r="BI342" s="176">
        <f>IF(N342="nulová",J342,0)</f>
        <v>0</v>
      </c>
      <c r="BJ342" s="23" t="s">
        <v>26</v>
      </c>
      <c r="BK342" s="176">
        <f>ROUND(I342*H342,2)</f>
        <v>0</v>
      </c>
      <c r="BL342" s="23" t="s">
        <v>125</v>
      </c>
      <c r="BM342" s="23" t="s">
        <v>538</v>
      </c>
    </row>
    <row r="343" spans="2:65" s="10" customFormat="1">
      <c r="B343" s="177"/>
      <c r="D343" s="202" t="s">
        <v>142</v>
      </c>
      <c r="E343" s="186" t="s">
        <v>5</v>
      </c>
      <c r="F343" s="203" t="s">
        <v>539</v>
      </c>
      <c r="H343" s="204">
        <v>143.82</v>
      </c>
      <c r="I343" s="182"/>
      <c r="L343" s="177"/>
      <c r="M343" s="183"/>
      <c r="N343" s="184"/>
      <c r="O343" s="184"/>
      <c r="P343" s="184"/>
      <c r="Q343" s="184"/>
      <c r="R343" s="184"/>
      <c r="S343" s="184"/>
      <c r="T343" s="185"/>
      <c r="AT343" s="186" t="s">
        <v>142</v>
      </c>
      <c r="AU343" s="186" t="s">
        <v>89</v>
      </c>
      <c r="AV343" s="10" t="s">
        <v>89</v>
      </c>
      <c r="AW343" s="10" t="s">
        <v>144</v>
      </c>
      <c r="AX343" s="10" t="s">
        <v>80</v>
      </c>
      <c r="AY343" s="186" t="s">
        <v>126</v>
      </c>
    </row>
    <row r="344" spans="2:65" s="12" customFormat="1">
      <c r="B344" s="205"/>
      <c r="D344" s="178" t="s">
        <v>142</v>
      </c>
      <c r="E344" s="206" t="s">
        <v>5</v>
      </c>
      <c r="F344" s="207" t="s">
        <v>177</v>
      </c>
      <c r="H344" s="208">
        <v>143.82</v>
      </c>
      <c r="I344" s="209"/>
      <c r="L344" s="205"/>
      <c r="M344" s="210"/>
      <c r="N344" s="211"/>
      <c r="O344" s="211"/>
      <c r="P344" s="211"/>
      <c r="Q344" s="211"/>
      <c r="R344" s="211"/>
      <c r="S344" s="211"/>
      <c r="T344" s="212"/>
      <c r="AT344" s="213" t="s">
        <v>142</v>
      </c>
      <c r="AU344" s="213" t="s">
        <v>89</v>
      </c>
      <c r="AV344" s="12" t="s">
        <v>125</v>
      </c>
      <c r="AW344" s="12" t="s">
        <v>144</v>
      </c>
      <c r="AX344" s="12" t="s">
        <v>26</v>
      </c>
      <c r="AY344" s="213" t="s">
        <v>126</v>
      </c>
    </row>
    <row r="345" spans="2:65" s="1" customFormat="1" ht="44.25" customHeight="1">
      <c r="B345" s="164"/>
      <c r="C345" s="165" t="s">
        <v>540</v>
      </c>
      <c r="D345" s="165" t="s">
        <v>127</v>
      </c>
      <c r="E345" s="166" t="s">
        <v>541</v>
      </c>
      <c r="F345" s="167" t="s">
        <v>542</v>
      </c>
      <c r="G345" s="168" t="s">
        <v>200</v>
      </c>
      <c r="H345" s="169">
        <v>70.5</v>
      </c>
      <c r="I345" s="170"/>
      <c r="J345" s="171">
        <f>ROUND(I345*H345,2)</f>
        <v>0</v>
      </c>
      <c r="K345" s="167" t="s">
        <v>174</v>
      </c>
      <c r="L345" s="40"/>
      <c r="M345" s="172" t="s">
        <v>5</v>
      </c>
      <c r="N345" s="173" t="s">
        <v>51</v>
      </c>
      <c r="O345" s="41"/>
      <c r="P345" s="174">
        <f>O345*H345</f>
        <v>0</v>
      </c>
      <c r="Q345" s="174">
        <v>0.15539952000000001</v>
      </c>
      <c r="R345" s="174">
        <f>Q345*H345</f>
        <v>10.955666160000002</v>
      </c>
      <c r="S345" s="174">
        <v>0</v>
      </c>
      <c r="T345" s="175">
        <f>S345*H345</f>
        <v>0</v>
      </c>
      <c r="AR345" s="23" t="s">
        <v>125</v>
      </c>
      <c r="AT345" s="23" t="s">
        <v>127</v>
      </c>
      <c r="AU345" s="23" t="s">
        <v>89</v>
      </c>
      <c r="AY345" s="23" t="s">
        <v>126</v>
      </c>
      <c r="BE345" s="176">
        <f>IF(N345="základní",J345,0)</f>
        <v>0</v>
      </c>
      <c r="BF345" s="176">
        <f>IF(N345="snížená",J345,0)</f>
        <v>0</v>
      </c>
      <c r="BG345" s="176">
        <f>IF(N345="zákl. přenesená",J345,0)</f>
        <v>0</v>
      </c>
      <c r="BH345" s="176">
        <f>IF(N345="sníž. přenesená",J345,0)</f>
        <v>0</v>
      </c>
      <c r="BI345" s="176">
        <f>IF(N345="nulová",J345,0)</f>
        <v>0</v>
      </c>
      <c r="BJ345" s="23" t="s">
        <v>26</v>
      </c>
      <c r="BK345" s="176">
        <f>ROUND(I345*H345,2)</f>
        <v>0</v>
      </c>
      <c r="BL345" s="23" t="s">
        <v>125</v>
      </c>
      <c r="BM345" s="23" t="s">
        <v>543</v>
      </c>
    </row>
    <row r="346" spans="2:65" s="10" customFormat="1">
      <c r="B346" s="177"/>
      <c r="D346" s="202" t="s">
        <v>142</v>
      </c>
      <c r="E346" s="186" t="s">
        <v>5</v>
      </c>
      <c r="F346" s="203" t="s">
        <v>544</v>
      </c>
      <c r="H346" s="204">
        <v>52.2</v>
      </c>
      <c r="I346" s="182"/>
      <c r="L346" s="177"/>
      <c r="M346" s="183"/>
      <c r="N346" s="184"/>
      <c r="O346" s="184"/>
      <c r="P346" s="184"/>
      <c r="Q346" s="184"/>
      <c r="R346" s="184"/>
      <c r="S346" s="184"/>
      <c r="T346" s="185"/>
      <c r="AT346" s="186" t="s">
        <v>142</v>
      </c>
      <c r="AU346" s="186" t="s">
        <v>89</v>
      </c>
      <c r="AV346" s="10" t="s">
        <v>89</v>
      </c>
      <c r="AW346" s="10" t="s">
        <v>144</v>
      </c>
      <c r="AX346" s="10" t="s">
        <v>80</v>
      </c>
      <c r="AY346" s="186" t="s">
        <v>126</v>
      </c>
    </row>
    <row r="347" spans="2:65" s="10" customFormat="1">
      <c r="B347" s="177"/>
      <c r="D347" s="202" t="s">
        <v>142</v>
      </c>
      <c r="E347" s="186" t="s">
        <v>5</v>
      </c>
      <c r="F347" s="203" t="s">
        <v>545</v>
      </c>
      <c r="H347" s="204">
        <v>11.8</v>
      </c>
      <c r="I347" s="182"/>
      <c r="L347" s="177"/>
      <c r="M347" s="183"/>
      <c r="N347" s="184"/>
      <c r="O347" s="184"/>
      <c r="P347" s="184"/>
      <c r="Q347" s="184"/>
      <c r="R347" s="184"/>
      <c r="S347" s="184"/>
      <c r="T347" s="185"/>
      <c r="AT347" s="186" t="s">
        <v>142</v>
      </c>
      <c r="AU347" s="186" t="s">
        <v>89</v>
      </c>
      <c r="AV347" s="10" t="s">
        <v>89</v>
      </c>
      <c r="AW347" s="10" t="s">
        <v>144</v>
      </c>
      <c r="AX347" s="10" t="s">
        <v>80</v>
      </c>
      <c r="AY347" s="186" t="s">
        <v>126</v>
      </c>
    </row>
    <row r="348" spans="2:65" s="10" customFormat="1">
      <c r="B348" s="177"/>
      <c r="D348" s="202" t="s">
        <v>142</v>
      </c>
      <c r="E348" s="186" t="s">
        <v>5</v>
      </c>
      <c r="F348" s="203" t="s">
        <v>546</v>
      </c>
      <c r="H348" s="204">
        <v>5</v>
      </c>
      <c r="I348" s="182"/>
      <c r="L348" s="177"/>
      <c r="M348" s="183"/>
      <c r="N348" s="184"/>
      <c r="O348" s="184"/>
      <c r="P348" s="184"/>
      <c r="Q348" s="184"/>
      <c r="R348" s="184"/>
      <c r="S348" s="184"/>
      <c r="T348" s="185"/>
      <c r="AT348" s="186" t="s">
        <v>142</v>
      </c>
      <c r="AU348" s="186" t="s">
        <v>89</v>
      </c>
      <c r="AV348" s="10" t="s">
        <v>89</v>
      </c>
      <c r="AW348" s="10" t="s">
        <v>144</v>
      </c>
      <c r="AX348" s="10" t="s">
        <v>80</v>
      </c>
      <c r="AY348" s="186" t="s">
        <v>126</v>
      </c>
    </row>
    <row r="349" spans="2:65" s="10" customFormat="1">
      <c r="B349" s="177"/>
      <c r="D349" s="202" t="s">
        <v>142</v>
      </c>
      <c r="E349" s="186" t="s">
        <v>5</v>
      </c>
      <c r="F349" s="203" t="s">
        <v>547</v>
      </c>
      <c r="H349" s="204">
        <v>1.5</v>
      </c>
      <c r="I349" s="182"/>
      <c r="L349" s="177"/>
      <c r="M349" s="183"/>
      <c r="N349" s="184"/>
      <c r="O349" s="184"/>
      <c r="P349" s="184"/>
      <c r="Q349" s="184"/>
      <c r="R349" s="184"/>
      <c r="S349" s="184"/>
      <c r="T349" s="185"/>
      <c r="AT349" s="186" t="s">
        <v>142</v>
      </c>
      <c r="AU349" s="186" t="s">
        <v>89</v>
      </c>
      <c r="AV349" s="10" t="s">
        <v>89</v>
      </c>
      <c r="AW349" s="10" t="s">
        <v>144</v>
      </c>
      <c r="AX349" s="10" t="s">
        <v>80</v>
      </c>
      <c r="AY349" s="186" t="s">
        <v>126</v>
      </c>
    </row>
    <row r="350" spans="2:65" s="12" customFormat="1">
      <c r="B350" s="205"/>
      <c r="D350" s="178" t="s">
        <v>142</v>
      </c>
      <c r="E350" s="206" t="s">
        <v>5</v>
      </c>
      <c r="F350" s="207" t="s">
        <v>177</v>
      </c>
      <c r="H350" s="208">
        <v>70.5</v>
      </c>
      <c r="I350" s="209"/>
      <c r="L350" s="205"/>
      <c r="M350" s="210"/>
      <c r="N350" s="211"/>
      <c r="O350" s="211"/>
      <c r="P350" s="211"/>
      <c r="Q350" s="211"/>
      <c r="R350" s="211"/>
      <c r="S350" s="211"/>
      <c r="T350" s="212"/>
      <c r="AT350" s="213" t="s">
        <v>142</v>
      </c>
      <c r="AU350" s="213" t="s">
        <v>89</v>
      </c>
      <c r="AV350" s="12" t="s">
        <v>125</v>
      </c>
      <c r="AW350" s="12" t="s">
        <v>144</v>
      </c>
      <c r="AX350" s="12" t="s">
        <v>26</v>
      </c>
      <c r="AY350" s="213" t="s">
        <v>126</v>
      </c>
    </row>
    <row r="351" spans="2:65" s="1" customFormat="1" ht="22.5" customHeight="1">
      <c r="B351" s="164"/>
      <c r="C351" s="222" t="s">
        <v>548</v>
      </c>
      <c r="D351" s="222" t="s">
        <v>221</v>
      </c>
      <c r="E351" s="223" t="s">
        <v>549</v>
      </c>
      <c r="F351" s="224" t="s">
        <v>550</v>
      </c>
      <c r="G351" s="225" t="s">
        <v>224</v>
      </c>
      <c r="H351" s="226">
        <v>53.765999999999998</v>
      </c>
      <c r="I351" s="227"/>
      <c r="J351" s="228">
        <f>ROUND(I351*H351,2)</f>
        <v>0</v>
      </c>
      <c r="K351" s="224" t="s">
        <v>174</v>
      </c>
      <c r="L351" s="229"/>
      <c r="M351" s="230" t="s">
        <v>5</v>
      </c>
      <c r="N351" s="231" t="s">
        <v>51</v>
      </c>
      <c r="O351" s="41"/>
      <c r="P351" s="174">
        <f>O351*H351</f>
        <v>0</v>
      </c>
      <c r="Q351" s="174">
        <v>8.5000000000000006E-2</v>
      </c>
      <c r="R351" s="174">
        <f>Q351*H351</f>
        <v>4.5701100000000006</v>
      </c>
      <c r="S351" s="174">
        <v>0</v>
      </c>
      <c r="T351" s="175">
        <f>S351*H351</f>
        <v>0</v>
      </c>
      <c r="AR351" s="23" t="s">
        <v>210</v>
      </c>
      <c r="AT351" s="23" t="s">
        <v>221</v>
      </c>
      <c r="AU351" s="23" t="s">
        <v>89</v>
      </c>
      <c r="AY351" s="23" t="s">
        <v>126</v>
      </c>
      <c r="BE351" s="176">
        <f>IF(N351="základní",J351,0)</f>
        <v>0</v>
      </c>
      <c r="BF351" s="176">
        <f>IF(N351="snížená",J351,0)</f>
        <v>0</v>
      </c>
      <c r="BG351" s="176">
        <f>IF(N351="zákl. přenesená",J351,0)</f>
        <v>0</v>
      </c>
      <c r="BH351" s="176">
        <f>IF(N351="sníž. přenesená",J351,0)</f>
        <v>0</v>
      </c>
      <c r="BI351" s="176">
        <f>IF(N351="nulová",J351,0)</f>
        <v>0</v>
      </c>
      <c r="BJ351" s="23" t="s">
        <v>26</v>
      </c>
      <c r="BK351" s="176">
        <f>ROUND(I351*H351,2)</f>
        <v>0</v>
      </c>
      <c r="BL351" s="23" t="s">
        <v>125</v>
      </c>
      <c r="BM351" s="23" t="s">
        <v>551</v>
      </c>
    </row>
    <row r="352" spans="2:65" s="10" customFormat="1">
      <c r="B352" s="177"/>
      <c r="D352" s="202" t="s">
        <v>142</v>
      </c>
      <c r="E352" s="186" t="s">
        <v>5</v>
      </c>
      <c r="F352" s="203" t="s">
        <v>552</v>
      </c>
      <c r="H352" s="204">
        <v>53.765999999999998</v>
      </c>
      <c r="I352" s="182"/>
      <c r="L352" s="177"/>
      <c r="M352" s="183"/>
      <c r="N352" s="184"/>
      <c r="O352" s="184"/>
      <c r="P352" s="184"/>
      <c r="Q352" s="184"/>
      <c r="R352" s="184"/>
      <c r="S352" s="184"/>
      <c r="T352" s="185"/>
      <c r="AT352" s="186" t="s">
        <v>142</v>
      </c>
      <c r="AU352" s="186" t="s">
        <v>89</v>
      </c>
      <c r="AV352" s="10" t="s">
        <v>89</v>
      </c>
      <c r="AW352" s="10" t="s">
        <v>144</v>
      </c>
      <c r="AX352" s="10" t="s">
        <v>80</v>
      </c>
      <c r="AY352" s="186" t="s">
        <v>126</v>
      </c>
    </row>
    <row r="353" spans="2:65" s="12" customFormat="1">
      <c r="B353" s="205"/>
      <c r="D353" s="178" t="s">
        <v>142</v>
      </c>
      <c r="E353" s="206" t="s">
        <v>5</v>
      </c>
      <c r="F353" s="207" t="s">
        <v>177</v>
      </c>
      <c r="H353" s="208">
        <v>53.765999999999998</v>
      </c>
      <c r="I353" s="209"/>
      <c r="L353" s="205"/>
      <c r="M353" s="210"/>
      <c r="N353" s="211"/>
      <c r="O353" s="211"/>
      <c r="P353" s="211"/>
      <c r="Q353" s="211"/>
      <c r="R353" s="211"/>
      <c r="S353" s="211"/>
      <c r="T353" s="212"/>
      <c r="AT353" s="213" t="s">
        <v>142</v>
      </c>
      <c r="AU353" s="213" t="s">
        <v>89</v>
      </c>
      <c r="AV353" s="12" t="s">
        <v>125</v>
      </c>
      <c r="AW353" s="12" t="s">
        <v>144</v>
      </c>
      <c r="AX353" s="12" t="s">
        <v>26</v>
      </c>
      <c r="AY353" s="213" t="s">
        <v>126</v>
      </c>
    </row>
    <row r="354" spans="2:65" s="1" customFormat="1" ht="31.5" customHeight="1">
      <c r="B354" s="164"/>
      <c r="C354" s="222" t="s">
        <v>553</v>
      </c>
      <c r="D354" s="222" t="s">
        <v>221</v>
      </c>
      <c r="E354" s="223" t="s">
        <v>554</v>
      </c>
      <c r="F354" s="224" t="s">
        <v>555</v>
      </c>
      <c r="G354" s="225" t="s">
        <v>224</v>
      </c>
      <c r="H354" s="226">
        <v>1</v>
      </c>
      <c r="I354" s="227"/>
      <c r="J354" s="228">
        <f>ROUND(I354*H354,2)</f>
        <v>0</v>
      </c>
      <c r="K354" s="224" t="s">
        <v>174</v>
      </c>
      <c r="L354" s="229"/>
      <c r="M354" s="230" t="s">
        <v>5</v>
      </c>
      <c r="N354" s="231" t="s">
        <v>51</v>
      </c>
      <c r="O354" s="41"/>
      <c r="P354" s="174">
        <f>O354*H354</f>
        <v>0</v>
      </c>
      <c r="Q354" s="174">
        <v>5.8500000000000003E-2</v>
      </c>
      <c r="R354" s="174">
        <f>Q354*H354</f>
        <v>5.8500000000000003E-2</v>
      </c>
      <c r="S354" s="174">
        <v>0</v>
      </c>
      <c r="T354" s="175">
        <f>S354*H354</f>
        <v>0</v>
      </c>
      <c r="AR354" s="23" t="s">
        <v>210</v>
      </c>
      <c r="AT354" s="23" t="s">
        <v>221</v>
      </c>
      <c r="AU354" s="23" t="s">
        <v>89</v>
      </c>
      <c r="AY354" s="23" t="s">
        <v>126</v>
      </c>
      <c r="BE354" s="176">
        <f>IF(N354="základní",J354,0)</f>
        <v>0</v>
      </c>
      <c r="BF354" s="176">
        <f>IF(N354="snížená",J354,0)</f>
        <v>0</v>
      </c>
      <c r="BG354" s="176">
        <f>IF(N354="zákl. přenesená",J354,0)</f>
        <v>0</v>
      </c>
      <c r="BH354" s="176">
        <f>IF(N354="sníž. přenesená",J354,0)</f>
        <v>0</v>
      </c>
      <c r="BI354" s="176">
        <f>IF(N354="nulová",J354,0)</f>
        <v>0</v>
      </c>
      <c r="BJ354" s="23" t="s">
        <v>26</v>
      </c>
      <c r="BK354" s="176">
        <f>ROUND(I354*H354,2)</f>
        <v>0</v>
      </c>
      <c r="BL354" s="23" t="s">
        <v>125</v>
      </c>
      <c r="BM354" s="23" t="s">
        <v>556</v>
      </c>
    </row>
    <row r="355" spans="2:65" s="10" customFormat="1">
      <c r="B355" s="177"/>
      <c r="D355" s="202" t="s">
        <v>142</v>
      </c>
      <c r="E355" s="186" t="s">
        <v>5</v>
      </c>
      <c r="F355" s="203" t="s">
        <v>557</v>
      </c>
      <c r="H355" s="204">
        <v>1</v>
      </c>
      <c r="I355" s="182"/>
      <c r="L355" s="177"/>
      <c r="M355" s="183"/>
      <c r="N355" s="184"/>
      <c r="O355" s="184"/>
      <c r="P355" s="184"/>
      <c r="Q355" s="184"/>
      <c r="R355" s="184"/>
      <c r="S355" s="184"/>
      <c r="T355" s="185"/>
      <c r="AT355" s="186" t="s">
        <v>142</v>
      </c>
      <c r="AU355" s="186" t="s">
        <v>89</v>
      </c>
      <c r="AV355" s="10" t="s">
        <v>89</v>
      </c>
      <c r="AW355" s="10" t="s">
        <v>144</v>
      </c>
      <c r="AX355" s="10" t="s">
        <v>80</v>
      </c>
      <c r="AY355" s="186" t="s">
        <v>126</v>
      </c>
    </row>
    <row r="356" spans="2:65" s="12" customFormat="1">
      <c r="B356" s="205"/>
      <c r="D356" s="178" t="s">
        <v>142</v>
      </c>
      <c r="E356" s="206" t="s">
        <v>5</v>
      </c>
      <c r="F356" s="207" t="s">
        <v>177</v>
      </c>
      <c r="H356" s="208">
        <v>1</v>
      </c>
      <c r="I356" s="209"/>
      <c r="L356" s="205"/>
      <c r="M356" s="210"/>
      <c r="N356" s="211"/>
      <c r="O356" s="211"/>
      <c r="P356" s="211"/>
      <c r="Q356" s="211"/>
      <c r="R356" s="211"/>
      <c r="S356" s="211"/>
      <c r="T356" s="212"/>
      <c r="AT356" s="213" t="s">
        <v>142</v>
      </c>
      <c r="AU356" s="213" t="s">
        <v>89</v>
      </c>
      <c r="AV356" s="12" t="s">
        <v>125</v>
      </c>
      <c r="AW356" s="12" t="s">
        <v>144</v>
      </c>
      <c r="AX356" s="12" t="s">
        <v>26</v>
      </c>
      <c r="AY356" s="213" t="s">
        <v>126</v>
      </c>
    </row>
    <row r="357" spans="2:65" s="1" customFormat="1" ht="31.5" customHeight="1">
      <c r="B357" s="164"/>
      <c r="C357" s="222" t="s">
        <v>558</v>
      </c>
      <c r="D357" s="222" t="s">
        <v>221</v>
      </c>
      <c r="E357" s="223" t="s">
        <v>559</v>
      </c>
      <c r="F357" s="224" t="s">
        <v>560</v>
      </c>
      <c r="G357" s="225" t="s">
        <v>224</v>
      </c>
      <c r="H357" s="226">
        <v>12.154</v>
      </c>
      <c r="I357" s="227"/>
      <c r="J357" s="228">
        <f>ROUND(I357*H357,2)</f>
        <v>0</v>
      </c>
      <c r="K357" s="224" t="s">
        <v>174</v>
      </c>
      <c r="L357" s="229"/>
      <c r="M357" s="230" t="s">
        <v>5</v>
      </c>
      <c r="N357" s="231" t="s">
        <v>51</v>
      </c>
      <c r="O357" s="41"/>
      <c r="P357" s="174">
        <f>O357*H357</f>
        <v>0</v>
      </c>
      <c r="Q357" s="174">
        <v>4.8300000000000003E-2</v>
      </c>
      <c r="R357" s="174">
        <f>Q357*H357</f>
        <v>0.58703820000000007</v>
      </c>
      <c r="S357" s="174">
        <v>0</v>
      </c>
      <c r="T357" s="175">
        <f>S357*H357</f>
        <v>0</v>
      </c>
      <c r="AR357" s="23" t="s">
        <v>210</v>
      </c>
      <c r="AT357" s="23" t="s">
        <v>221</v>
      </c>
      <c r="AU357" s="23" t="s">
        <v>89</v>
      </c>
      <c r="AY357" s="23" t="s">
        <v>126</v>
      </c>
      <c r="BE357" s="176">
        <f>IF(N357="základní",J357,0)</f>
        <v>0</v>
      </c>
      <c r="BF357" s="176">
        <f>IF(N357="snížená",J357,0)</f>
        <v>0</v>
      </c>
      <c r="BG357" s="176">
        <f>IF(N357="zákl. přenesená",J357,0)</f>
        <v>0</v>
      </c>
      <c r="BH357" s="176">
        <f>IF(N357="sníž. přenesená",J357,0)</f>
        <v>0</v>
      </c>
      <c r="BI357" s="176">
        <f>IF(N357="nulová",J357,0)</f>
        <v>0</v>
      </c>
      <c r="BJ357" s="23" t="s">
        <v>26</v>
      </c>
      <c r="BK357" s="176">
        <f>ROUND(I357*H357,2)</f>
        <v>0</v>
      </c>
      <c r="BL357" s="23" t="s">
        <v>125</v>
      </c>
      <c r="BM357" s="23" t="s">
        <v>561</v>
      </c>
    </row>
    <row r="358" spans="2:65" s="10" customFormat="1">
      <c r="B358" s="177"/>
      <c r="D358" s="202" t="s">
        <v>142</v>
      </c>
      <c r="E358" s="186" t="s">
        <v>5</v>
      </c>
      <c r="F358" s="203" t="s">
        <v>562</v>
      </c>
      <c r="H358" s="204">
        <v>12.154</v>
      </c>
      <c r="I358" s="182"/>
      <c r="L358" s="177"/>
      <c r="M358" s="183"/>
      <c r="N358" s="184"/>
      <c r="O358" s="184"/>
      <c r="P358" s="184"/>
      <c r="Q358" s="184"/>
      <c r="R358" s="184"/>
      <c r="S358" s="184"/>
      <c r="T358" s="185"/>
      <c r="AT358" s="186" t="s">
        <v>142</v>
      </c>
      <c r="AU358" s="186" t="s">
        <v>89</v>
      </c>
      <c r="AV358" s="10" t="s">
        <v>89</v>
      </c>
      <c r="AW358" s="10" t="s">
        <v>144</v>
      </c>
      <c r="AX358" s="10" t="s">
        <v>80</v>
      </c>
      <c r="AY358" s="186" t="s">
        <v>126</v>
      </c>
    </row>
    <row r="359" spans="2:65" s="12" customFormat="1">
      <c r="B359" s="205"/>
      <c r="D359" s="178" t="s">
        <v>142</v>
      </c>
      <c r="E359" s="206" t="s">
        <v>5</v>
      </c>
      <c r="F359" s="207" t="s">
        <v>177</v>
      </c>
      <c r="H359" s="208">
        <v>12.154</v>
      </c>
      <c r="I359" s="209"/>
      <c r="L359" s="205"/>
      <c r="M359" s="210"/>
      <c r="N359" s="211"/>
      <c r="O359" s="211"/>
      <c r="P359" s="211"/>
      <c r="Q359" s="211"/>
      <c r="R359" s="211"/>
      <c r="S359" s="211"/>
      <c r="T359" s="212"/>
      <c r="AT359" s="213" t="s">
        <v>142</v>
      </c>
      <c r="AU359" s="213" t="s">
        <v>89</v>
      </c>
      <c r="AV359" s="12" t="s">
        <v>125</v>
      </c>
      <c r="AW359" s="12" t="s">
        <v>144</v>
      </c>
      <c r="AX359" s="12" t="s">
        <v>26</v>
      </c>
      <c r="AY359" s="213" t="s">
        <v>126</v>
      </c>
    </row>
    <row r="360" spans="2:65" s="1" customFormat="1" ht="31.5" customHeight="1">
      <c r="B360" s="164"/>
      <c r="C360" s="222" t="s">
        <v>563</v>
      </c>
      <c r="D360" s="222" t="s">
        <v>221</v>
      </c>
      <c r="E360" s="223" t="s">
        <v>564</v>
      </c>
      <c r="F360" s="224" t="s">
        <v>565</v>
      </c>
      <c r="G360" s="225" t="s">
        <v>224</v>
      </c>
      <c r="H360" s="226">
        <v>5.15</v>
      </c>
      <c r="I360" s="227"/>
      <c r="J360" s="228">
        <f>ROUND(I360*H360,2)</f>
        <v>0</v>
      </c>
      <c r="K360" s="224" t="s">
        <v>174</v>
      </c>
      <c r="L360" s="229"/>
      <c r="M360" s="230" t="s">
        <v>5</v>
      </c>
      <c r="N360" s="231" t="s">
        <v>51</v>
      </c>
      <c r="O360" s="41"/>
      <c r="P360" s="174">
        <f>O360*H360</f>
        <v>0</v>
      </c>
      <c r="Q360" s="174">
        <v>6.4000000000000001E-2</v>
      </c>
      <c r="R360" s="174">
        <f>Q360*H360</f>
        <v>0.3296</v>
      </c>
      <c r="S360" s="174">
        <v>0</v>
      </c>
      <c r="T360" s="175">
        <f>S360*H360</f>
        <v>0</v>
      </c>
      <c r="AR360" s="23" t="s">
        <v>210</v>
      </c>
      <c r="AT360" s="23" t="s">
        <v>221</v>
      </c>
      <c r="AU360" s="23" t="s">
        <v>89</v>
      </c>
      <c r="AY360" s="23" t="s">
        <v>126</v>
      </c>
      <c r="BE360" s="176">
        <f>IF(N360="základní",J360,0)</f>
        <v>0</v>
      </c>
      <c r="BF360" s="176">
        <f>IF(N360="snížená",J360,0)</f>
        <v>0</v>
      </c>
      <c r="BG360" s="176">
        <f>IF(N360="zákl. přenesená",J360,0)</f>
        <v>0</v>
      </c>
      <c r="BH360" s="176">
        <f>IF(N360="sníž. přenesená",J360,0)</f>
        <v>0</v>
      </c>
      <c r="BI360" s="176">
        <f>IF(N360="nulová",J360,0)</f>
        <v>0</v>
      </c>
      <c r="BJ360" s="23" t="s">
        <v>26</v>
      </c>
      <c r="BK360" s="176">
        <f>ROUND(I360*H360,2)</f>
        <v>0</v>
      </c>
      <c r="BL360" s="23" t="s">
        <v>125</v>
      </c>
      <c r="BM360" s="23" t="s">
        <v>566</v>
      </c>
    </row>
    <row r="361" spans="2:65" s="10" customFormat="1">
      <c r="B361" s="177"/>
      <c r="D361" s="202" t="s">
        <v>142</v>
      </c>
      <c r="E361" s="186" t="s">
        <v>5</v>
      </c>
      <c r="F361" s="203" t="s">
        <v>567</v>
      </c>
      <c r="H361" s="204">
        <v>2.06</v>
      </c>
      <c r="I361" s="182"/>
      <c r="L361" s="177"/>
      <c r="M361" s="183"/>
      <c r="N361" s="184"/>
      <c r="O361" s="184"/>
      <c r="P361" s="184"/>
      <c r="Q361" s="184"/>
      <c r="R361" s="184"/>
      <c r="S361" s="184"/>
      <c r="T361" s="185"/>
      <c r="AT361" s="186" t="s">
        <v>142</v>
      </c>
      <c r="AU361" s="186" t="s">
        <v>89</v>
      </c>
      <c r="AV361" s="10" t="s">
        <v>89</v>
      </c>
      <c r="AW361" s="10" t="s">
        <v>144</v>
      </c>
      <c r="AX361" s="10" t="s">
        <v>80</v>
      </c>
      <c r="AY361" s="186" t="s">
        <v>126</v>
      </c>
    </row>
    <row r="362" spans="2:65" s="10" customFormat="1">
      <c r="B362" s="177"/>
      <c r="D362" s="202" t="s">
        <v>142</v>
      </c>
      <c r="E362" s="186" t="s">
        <v>5</v>
      </c>
      <c r="F362" s="203" t="s">
        <v>568</v>
      </c>
      <c r="H362" s="204">
        <v>3.09</v>
      </c>
      <c r="I362" s="182"/>
      <c r="L362" s="177"/>
      <c r="M362" s="183"/>
      <c r="N362" s="184"/>
      <c r="O362" s="184"/>
      <c r="P362" s="184"/>
      <c r="Q362" s="184"/>
      <c r="R362" s="184"/>
      <c r="S362" s="184"/>
      <c r="T362" s="185"/>
      <c r="AT362" s="186" t="s">
        <v>142</v>
      </c>
      <c r="AU362" s="186" t="s">
        <v>89</v>
      </c>
      <c r="AV362" s="10" t="s">
        <v>89</v>
      </c>
      <c r="AW362" s="10" t="s">
        <v>144</v>
      </c>
      <c r="AX362" s="10" t="s">
        <v>80</v>
      </c>
      <c r="AY362" s="186" t="s">
        <v>126</v>
      </c>
    </row>
    <row r="363" spans="2:65" s="12" customFormat="1">
      <c r="B363" s="205"/>
      <c r="D363" s="178" t="s">
        <v>142</v>
      </c>
      <c r="E363" s="206" t="s">
        <v>5</v>
      </c>
      <c r="F363" s="207" t="s">
        <v>177</v>
      </c>
      <c r="H363" s="208">
        <v>5.15</v>
      </c>
      <c r="I363" s="209"/>
      <c r="L363" s="205"/>
      <c r="M363" s="210"/>
      <c r="N363" s="211"/>
      <c r="O363" s="211"/>
      <c r="P363" s="211"/>
      <c r="Q363" s="211"/>
      <c r="R363" s="211"/>
      <c r="S363" s="211"/>
      <c r="T363" s="212"/>
      <c r="AT363" s="213" t="s">
        <v>142</v>
      </c>
      <c r="AU363" s="213" t="s">
        <v>89</v>
      </c>
      <c r="AV363" s="12" t="s">
        <v>125</v>
      </c>
      <c r="AW363" s="12" t="s">
        <v>144</v>
      </c>
      <c r="AX363" s="12" t="s">
        <v>26</v>
      </c>
      <c r="AY363" s="213" t="s">
        <v>126</v>
      </c>
    </row>
    <row r="364" spans="2:65" s="1" customFormat="1" ht="31.5" customHeight="1">
      <c r="B364" s="164"/>
      <c r="C364" s="165" t="s">
        <v>569</v>
      </c>
      <c r="D364" s="165" t="s">
        <v>127</v>
      </c>
      <c r="E364" s="166" t="s">
        <v>570</v>
      </c>
      <c r="F364" s="167" t="s">
        <v>571</v>
      </c>
      <c r="G364" s="168" t="s">
        <v>200</v>
      </c>
      <c r="H364" s="169">
        <v>83.5</v>
      </c>
      <c r="I364" s="170"/>
      <c r="J364" s="171">
        <f>ROUND(I364*H364,2)</f>
        <v>0</v>
      </c>
      <c r="K364" s="167" t="s">
        <v>174</v>
      </c>
      <c r="L364" s="40"/>
      <c r="M364" s="172" t="s">
        <v>5</v>
      </c>
      <c r="N364" s="173" t="s">
        <v>51</v>
      </c>
      <c r="O364" s="41"/>
      <c r="P364" s="174">
        <f>O364*H364</f>
        <v>0</v>
      </c>
      <c r="Q364" s="174">
        <v>5.2801494999999997E-2</v>
      </c>
      <c r="R364" s="174">
        <f>Q364*H364</f>
        <v>4.4089248324999994</v>
      </c>
      <c r="S364" s="174">
        <v>0</v>
      </c>
      <c r="T364" s="175">
        <f>S364*H364</f>
        <v>0</v>
      </c>
      <c r="AR364" s="23" t="s">
        <v>125</v>
      </c>
      <c r="AT364" s="23" t="s">
        <v>127</v>
      </c>
      <c r="AU364" s="23" t="s">
        <v>89</v>
      </c>
      <c r="AY364" s="23" t="s">
        <v>126</v>
      </c>
      <c r="BE364" s="176">
        <f>IF(N364="základní",J364,0)</f>
        <v>0</v>
      </c>
      <c r="BF364" s="176">
        <f>IF(N364="snížená",J364,0)</f>
        <v>0</v>
      </c>
      <c r="BG364" s="176">
        <f>IF(N364="zákl. přenesená",J364,0)</f>
        <v>0</v>
      </c>
      <c r="BH364" s="176">
        <f>IF(N364="sníž. přenesená",J364,0)</f>
        <v>0</v>
      </c>
      <c r="BI364" s="176">
        <f>IF(N364="nulová",J364,0)</f>
        <v>0</v>
      </c>
      <c r="BJ364" s="23" t="s">
        <v>26</v>
      </c>
      <c r="BK364" s="176">
        <f>ROUND(I364*H364,2)</f>
        <v>0</v>
      </c>
      <c r="BL364" s="23" t="s">
        <v>125</v>
      </c>
      <c r="BM364" s="23" t="s">
        <v>572</v>
      </c>
    </row>
    <row r="365" spans="2:65" s="13" customFormat="1">
      <c r="B365" s="214"/>
      <c r="D365" s="202" t="s">
        <v>142</v>
      </c>
      <c r="E365" s="215" t="s">
        <v>5</v>
      </c>
      <c r="F365" s="216" t="s">
        <v>533</v>
      </c>
      <c r="H365" s="217" t="s">
        <v>5</v>
      </c>
      <c r="I365" s="218"/>
      <c r="L365" s="214"/>
      <c r="M365" s="219"/>
      <c r="N365" s="220"/>
      <c r="O365" s="220"/>
      <c r="P365" s="220"/>
      <c r="Q365" s="220"/>
      <c r="R365" s="220"/>
      <c r="S365" s="220"/>
      <c r="T365" s="221"/>
      <c r="AT365" s="217" t="s">
        <v>142</v>
      </c>
      <c r="AU365" s="217" t="s">
        <v>89</v>
      </c>
      <c r="AV365" s="13" t="s">
        <v>26</v>
      </c>
      <c r="AW365" s="13" t="s">
        <v>144</v>
      </c>
      <c r="AX365" s="13" t="s">
        <v>80</v>
      </c>
      <c r="AY365" s="217" t="s">
        <v>126</v>
      </c>
    </row>
    <row r="366" spans="2:65" s="10" customFormat="1">
      <c r="B366" s="177"/>
      <c r="D366" s="202" t="s">
        <v>142</v>
      </c>
      <c r="E366" s="186" t="s">
        <v>5</v>
      </c>
      <c r="F366" s="203" t="s">
        <v>573</v>
      </c>
      <c r="H366" s="204">
        <v>71.5</v>
      </c>
      <c r="I366" s="182"/>
      <c r="L366" s="177"/>
      <c r="M366" s="183"/>
      <c r="N366" s="184"/>
      <c r="O366" s="184"/>
      <c r="P366" s="184"/>
      <c r="Q366" s="184"/>
      <c r="R366" s="184"/>
      <c r="S366" s="184"/>
      <c r="T366" s="185"/>
      <c r="AT366" s="186" t="s">
        <v>142</v>
      </c>
      <c r="AU366" s="186" t="s">
        <v>89</v>
      </c>
      <c r="AV366" s="10" t="s">
        <v>89</v>
      </c>
      <c r="AW366" s="10" t="s">
        <v>144</v>
      </c>
      <c r="AX366" s="10" t="s">
        <v>80</v>
      </c>
      <c r="AY366" s="186" t="s">
        <v>126</v>
      </c>
    </row>
    <row r="367" spans="2:65" s="10" customFormat="1">
      <c r="B367" s="177"/>
      <c r="D367" s="202" t="s">
        <v>142</v>
      </c>
      <c r="E367" s="186" t="s">
        <v>5</v>
      </c>
      <c r="F367" s="203" t="s">
        <v>574</v>
      </c>
      <c r="H367" s="204">
        <v>12</v>
      </c>
      <c r="I367" s="182"/>
      <c r="L367" s="177"/>
      <c r="M367" s="183"/>
      <c r="N367" s="184"/>
      <c r="O367" s="184"/>
      <c r="P367" s="184"/>
      <c r="Q367" s="184"/>
      <c r="R367" s="184"/>
      <c r="S367" s="184"/>
      <c r="T367" s="185"/>
      <c r="AT367" s="186" t="s">
        <v>142</v>
      </c>
      <c r="AU367" s="186" t="s">
        <v>89</v>
      </c>
      <c r="AV367" s="10" t="s">
        <v>89</v>
      </c>
      <c r="AW367" s="10" t="s">
        <v>144</v>
      </c>
      <c r="AX367" s="10" t="s">
        <v>80</v>
      </c>
      <c r="AY367" s="186" t="s">
        <v>126</v>
      </c>
    </row>
    <row r="368" spans="2:65" s="12" customFormat="1">
      <c r="B368" s="205"/>
      <c r="D368" s="178" t="s">
        <v>142</v>
      </c>
      <c r="E368" s="206" t="s">
        <v>5</v>
      </c>
      <c r="F368" s="207" t="s">
        <v>177</v>
      </c>
      <c r="H368" s="208">
        <v>83.5</v>
      </c>
      <c r="I368" s="209"/>
      <c r="L368" s="205"/>
      <c r="M368" s="210"/>
      <c r="N368" s="211"/>
      <c r="O368" s="211"/>
      <c r="P368" s="211"/>
      <c r="Q368" s="211"/>
      <c r="R368" s="211"/>
      <c r="S368" s="211"/>
      <c r="T368" s="212"/>
      <c r="AT368" s="213" t="s">
        <v>142</v>
      </c>
      <c r="AU368" s="213" t="s">
        <v>89</v>
      </c>
      <c r="AV368" s="12" t="s">
        <v>125</v>
      </c>
      <c r="AW368" s="12" t="s">
        <v>144</v>
      </c>
      <c r="AX368" s="12" t="s">
        <v>26</v>
      </c>
      <c r="AY368" s="213" t="s">
        <v>126</v>
      </c>
    </row>
    <row r="369" spans="2:65" s="1" customFormat="1" ht="44.25" customHeight="1">
      <c r="B369" s="164"/>
      <c r="C369" s="165" t="s">
        <v>575</v>
      </c>
      <c r="D369" s="165" t="s">
        <v>127</v>
      </c>
      <c r="E369" s="166" t="s">
        <v>576</v>
      </c>
      <c r="F369" s="167" t="s">
        <v>577</v>
      </c>
      <c r="G369" s="168" t="s">
        <v>200</v>
      </c>
      <c r="H369" s="169">
        <v>83.5</v>
      </c>
      <c r="I369" s="170"/>
      <c r="J369" s="171">
        <f>ROUND(I369*H369,2)</f>
        <v>0</v>
      </c>
      <c r="K369" s="167" t="s">
        <v>174</v>
      </c>
      <c r="L369" s="40"/>
      <c r="M369" s="172" t="s">
        <v>5</v>
      </c>
      <c r="N369" s="173" t="s">
        <v>51</v>
      </c>
      <c r="O369" s="41"/>
      <c r="P369" s="174">
        <f>O369*H369</f>
        <v>0</v>
      </c>
      <c r="Q369" s="174">
        <v>5.3619999999999998E-5</v>
      </c>
      <c r="R369" s="174">
        <f>Q369*H369</f>
        <v>4.4772700000000002E-3</v>
      </c>
      <c r="S369" s="174">
        <v>0</v>
      </c>
      <c r="T369" s="175">
        <f>S369*H369</f>
        <v>0</v>
      </c>
      <c r="AR369" s="23" t="s">
        <v>125</v>
      </c>
      <c r="AT369" s="23" t="s">
        <v>127</v>
      </c>
      <c r="AU369" s="23" t="s">
        <v>89</v>
      </c>
      <c r="AY369" s="23" t="s">
        <v>126</v>
      </c>
      <c r="BE369" s="176">
        <f>IF(N369="základní",J369,0)</f>
        <v>0</v>
      </c>
      <c r="BF369" s="176">
        <f>IF(N369="snížená",J369,0)</f>
        <v>0</v>
      </c>
      <c r="BG369" s="176">
        <f>IF(N369="zákl. přenesená",J369,0)</f>
        <v>0</v>
      </c>
      <c r="BH369" s="176">
        <f>IF(N369="sníž. přenesená",J369,0)</f>
        <v>0</v>
      </c>
      <c r="BI369" s="176">
        <f>IF(N369="nulová",J369,0)</f>
        <v>0</v>
      </c>
      <c r="BJ369" s="23" t="s">
        <v>26</v>
      </c>
      <c r="BK369" s="176">
        <f>ROUND(I369*H369,2)</f>
        <v>0</v>
      </c>
      <c r="BL369" s="23" t="s">
        <v>125</v>
      </c>
      <c r="BM369" s="23" t="s">
        <v>578</v>
      </c>
    </row>
    <row r="370" spans="2:65" s="10" customFormat="1">
      <c r="B370" s="177"/>
      <c r="D370" s="202" t="s">
        <v>142</v>
      </c>
      <c r="E370" s="186" t="s">
        <v>5</v>
      </c>
      <c r="F370" s="203" t="s">
        <v>579</v>
      </c>
      <c r="H370" s="204">
        <v>83.5</v>
      </c>
      <c r="I370" s="182"/>
      <c r="L370" s="177"/>
      <c r="M370" s="183"/>
      <c r="N370" s="184"/>
      <c r="O370" s="184"/>
      <c r="P370" s="184"/>
      <c r="Q370" s="184"/>
      <c r="R370" s="184"/>
      <c r="S370" s="184"/>
      <c r="T370" s="185"/>
      <c r="AT370" s="186" t="s">
        <v>142</v>
      </c>
      <c r="AU370" s="186" t="s">
        <v>89</v>
      </c>
      <c r="AV370" s="10" t="s">
        <v>89</v>
      </c>
      <c r="AW370" s="10" t="s">
        <v>144</v>
      </c>
      <c r="AX370" s="10" t="s">
        <v>80</v>
      </c>
      <c r="AY370" s="186" t="s">
        <v>126</v>
      </c>
    </row>
    <row r="371" spans="2:65" s="12" customFormat="1">
      <c r="B371" s="205"/>
      <c r="D371" s="178" t="s">
        <v>142</v>
      </c>
      <c r="E371" s="206" t="s">
        <v>5</v>
      </c>
      <c r="F371" s="207" t="s">
        <v>177</v>
      </c>
      <c r="H371" s="208">
        <v>83.5</v>
      </c>
      <c r="I371" s="209"/>
      <c r="L371" s="205"/>
      <c r="M371" s="210"/>
      <c r="N371" s="211"/>
      <c r="O371" s="211"/>
      <c r="P371" s="211"/>
      <c r="Q371" s="211"/>
      <c r="R371" s="211"/>
      <c r="S371" s="211"/>
      <c r="T371" s="212"/>
      <c r="AT371" s="213" t="s">
        <v>142</v>
      </c>
      <c r="AU371" s="213" t="s">
        <v>89</v>
      </c>
      <c r="AV371" s="12" t="s">
        <v>125</v>
      </c>
      <c r="AW371" s="12" t="s">
        <v>144</v>
      </c>
      <c r="AX371" s="12" t="s">
        <v>26</v>
      </c>
      <c r="AY371" s="213" t="s">
        <v>126</v>
      </c>
    </row>
    <row r="372" spans="2:65" s="1" customFormat="1" ht="22.5" customHeight="1">
      <c r="B372" s="164"/>
      <c r="C372" s="165" t="s">
        <v>580</v>
      </c>
      <c r="D372" s="165" t="s">
        <v>127</v>
      </c>
      <c r="E372" s="166" t="s">
        <v>581</v>
      </c>
      <c r="F372" s="167" t="s">
        <v>582</v>
      </c>
      <c r="G372" s="168" t="s">
        <v>200</v>
      </c>
      <c r="H372" s="169">
        <v>83.5</v>
      </c>
      <c r="I372" s="170"/>
      <c r="J372" s="171">
        <f>ROUND(I372*H372,2)</f>
        <v>0</v>
      </c>
      <c r="K372" s="167" t="s">
        <v>174</v>
      </c>
      <c r="L372" s="40"/>
      <c r="M372" s="172" t="s">
        <v>5</v>
      </c>
      <c r="N372" s="173" t="s">
        <v>51</v>
      </c>
      <c r="O372" s="41"/>
      <c r="P372" s="174">
        <f>O372*H372</f>
        <v>0</v>
      </c>
      <c r="Q372" s="174">
        <v>0</v>
      </c>
      <c r="R372" s="174">
        <f>Q372*H372</f>
        <v>0</v>
      </c>
      <c r="S372" s="174">
        <v>0</v>
      </c>
      <c r="T372" s="175">
        <f>S372*H372</f>
        <v>0</v>
      </c>
      <c r="AR372" s="23" t="s">
        <v>125</v>
      </c>
      <c r="AT372" s="23" t="s">
        <v>127</v>
      </c>
      <c r="AU372" s="23" t="s">
        <v>89</v>
      </c>
      <c r="AY372" s="23" t="s">
        <v>126</v>
      </c>
      <c r="BE372" s="176">
        <f>IF(N372="základní",J372,0)</f>
        <v>0</v>
      </c>
      <c r="BF372" s="176">
        <f>IF(N372="snížená",J372,0)</f>
        <v>0</v>
      </c>
      <c r="BG372" s="176">
        <f>IF(N372="zákl. přenesená",J372,0)</f>
        <v>0</v>
      </c>
      <c r="BH372" s="176">
        <f>IF(N372="sníž. přenesená",J372,0)</f>
        <v>0</v>
      </c>
      <c r="BI372" s="176">
        <f>IF(N372="nulová",J372,0)</f>
        <v>0</v>
      </c>
      <c r="BJ372" s="23" t="s">
        <v>26</v>
      </c>
      <c r="BK372" s="176">
        <f>ROUND(I372*H372,2)</f>
        <v>0</v>
      </c>
      <c r="BL372" s="23" t="s">
        <v>125</v>
      </c>
      <c r="BM372" s="23" t="s">
        <v>583</v>
      </c>
    </row>
    <row r="373" spans="2:65" s="10" customFormat="1">
      <c r="B373" s="177"/>
      <c r="D373" s="202" t="s">
        <v>142</v>
      </c>
      <c r="E373" s="186" t="s">
        <v>5</v>
      </c>
      <c r="F373" s="203" t="s">
        <v>573</v>
      </c>
      <c r="H373" s="204">
        <v>71.5</v>
      </c>
      <c r="I373" s="182"/>
      <c r="L373" s="177"/>
      <c r="M373" s="183"/>
      <c r="N373" s="184"/>
      <c r="O373" s="184"/>
      <c r="P373" s="184"/>
      <c r="Q373" s="184"/>
      <c r="R373" s="184"/>
      <c r="S373" s="184"/>
      <c r="T373" s="185"/>
      <c r="AT373" s="186" t="s">
        <v>142</v>
      </c>
      <c r="AU373" s="186" t="s">
        <v>89</v>
      </c>
      <c r="AV373" s="10" t="s">
        <v>89</v>
      </c>
      <c r="AW373" s="10" t="s">
        <v>144</v>
      </c>
      <c r="AX373" s="10" t="s">
        <v>80</v>
      </c>
      <c r="AY373" s="186" t="s">
        <v>126</v>
      </c>
    </row>
    <row r="374" spans="2:65" s="10" customFormat="1">
      <c r="B374" s="177"/>
      <c r="D374" s="202" t="s">
        <v>142</v>
      </c>
      <c r="E374" s="186" t="s">
        <v>5</v>
      </c>
      <c r="F374" s="203" t="s">
        <v>574</v>
      </c>
      <c r="H374" s="204">
        <v>12</v>
      </c>
      <c r="I374" s="182"/>
      <c r="L374" s="177"/>
      <c r="M374" s="183"/>
      <c r="N374" s="184"/>
      <c r="O374" s="184"/>
      <c r="P374" s="184"/>
      <c r="Q374" s="184"/>
      <c r="R374" s="184"/>
      <c r="S374" s="184"/>
      <c r="T374" s="185"/>
      <c r="AT374" s="186" t="s">
        <v>142</v>
      </c>
      <c r="AU374" s="186" t="s">
        <v>89</v>
      </c>
      <c r="AV374" s="10" t="s">
        <v>89</v>
      </c>
      <c r="AW374" s="10" t="s">
        <v>144</v>
      </c>
      <c r="AX374" s="10" t="s">
        <v>80</v>
      </c>
      <c r="AY374" s="186" t="s">
        <v>126</v>
      </c>
    </row>
    <row r="375" spans="2:65" s="12" customFormat="1">
      <c r="B375" s="205"/>
      <c r="D375" s="178" t="s">
        <v>142</v>
      </c>
      <c r="E375" s="206" t="s">
        <v>5</v>
      </c>
      <c r="F375" s="207" t="s">
        <v>177</v>
      </c>
      <c r="H375" s="208">
        <v>83.5</v>
      </c>
      <c r="I375" s="209"/>
      <c r="L375" s="205"/>
      <c r="M375" s="210"/>
      <c r="N375" s="211"/>
      <c r="O375" s="211"/>
      <c r="P375" s="211"/>
      <c r="Q375" s="211"/>
      <c r="R375" s="211"/>
      <c r="S375" s="211"/>
      <c r="T375" s="212"/>
      <c r="AT375" s="213" t="s">
        <v>142</v>
      </c>
      <c r="AU375" s="213" t="s">
        <v>89</v>
      </c>
      <c r="AV375" s="12" t="s">
        <v>125</v>
      </c>
      <c r="AW375" s="12" t="s">
        <v>144</v>
      </c>
      <c r="AX375" s="12" t="s">
        <v>26</v>
      </c>
      <c r="AY375" s="213" t="s">
        <v>126</v>
      </c>
    </row>
    <row r="376" spans="2:65" s="1" customFormat="1" ht="44.25" customHeight="1">
      <c r="B376" s="164"/>
      <c r="C376" s="165" t="s">
        <v>584</v>
      </c>
      <c r="D376" s="165" t="s">
        <v>127</v>
      </c>
      <c r="E376" s="166" t="s">
        <v>585</v>
      </c>
      <c r="F376" s="167" t="s">
        <v>586</v>
      </c>
      <c r="G376" s="168" t="s">
        <v>224</v>
      </c>
      <c r="H376" s="169">
        <v>1</v>
      </c>
      <c r="I376" s="170"/>
      <c r="J376" s="171">
        <f>ROUND(I376*H376,2)</f>
        <v>0</v>
      </c>
      <c r="K376" s="167" t="s">
        <v>174</v>
      </c>
      <c r="L376" s="40"/>
      <c r="M376" s="172" t="s">
        <v>5</v>
      </c>
      <c r="N376" s="173" t="s">
        <v>51</v>
      </c>
      <c r="O376" s="41"/>
      <c r="P376" s="174">
        <f>O376*H376</f>
        <v>0</v>
      </c>
      <c r="Q376" s="174">
        <v>0</v>
      </c>
      <c r="R376" s="174">
        <f>Q376*H376</f>
        <v>0</v>
      </c>
      <c r="S376" s="174">
        <v>8.2000000000000003E-2</v>
      </c>
      <c r="T376" s="175">
        <f>S376*H376</f>
        <v>8.2000000000000003E-2</v>
      </c>
      <c r="AR376" s="23" t="s">
        <v>125</v>
      </c>
      <c r="AT376" s="23" t="s">
        <v>127</v>
      </c>
      <c r="AU376" s="23" t="s">
        <v>89</v>
      </c>
      <c r="AY376" s="23" t="s">
        <v>126</v>
      </c>
      <c r="BE376" s="176">
        <f>IF(N376="základní",J376,0)</f>
        <v>0</v>
      </c>
      <c r="BF376" s="176">
        <f>IF(N376="snížená",J376,0)</f>
        <v>0</v>
      </c>
      <c r="BG376" s="176">
        <f>IF(N376="zákl. přenesená",J376,0)</f>
        <v>0</v>
      </c>
      <c r="BH376" s="176">
        <f>IF(N376="sníž. přenesená",J376,0)</f>
        <v>0</v>
      </c>
      <c r="BI376" s="176">
        <f>IF(N376="nulová",J376,0)</f>
        <v>0</v>
      </c>
      <c r="BJ376" s="23" t="s">
        <v>26</v>
      </c>
      <c r="BK376" s="176">
        <f>ROUND(I376*H376,2)</f>
        <v>0</v>
      </c>
      <c r="BL376" s="23" t="s">
        <v>125</v>
      </c>
      <c r="BM376" s="23" t="s">
        <v>587</v>
      </c>
    </row>
    <row r="377" spans="2:65" s="10" customFormat="1">
      <c r="B377" s="177"/>
      <c r="D377" s="202" t="s">
        <v>142</v>
      </c>
      <c r="E377" s="186" t="s">
        <v>5</v>
      </c>
      <c r="F377" s="203" t="s">
        <v>506</v>
      </c>
      <c r="H377" s="204">
        <v>1</v>
      </c>
      <c r="I377" s="182"/>
      <c r="L377" s="177"/>
      <c r="M377" s="183"/>
      <c r="N377" s="184"/>
      <c r="O377" s="184"/>
      <c r="P377" s="184"/>
      <c r="Q377" s="184"/>
      <c r="R377" s="184"/>
      <c r="S377" s="184"/>
      <c r="T377" s="185"/>
      <c r="AT377" s="186" t="s">
        <v>142</v>
      </c>
      <c r="AU377" s="186" t="s">
        <v>89</v>
      </c>
      <c r="AV377" s="10" t="s">
        <v>89</v>
      </c>
      <c r="AW377" s="10" t="s">
        <v>144</v>
      </c>
      <c r="AX377" s="10" t="s">
        <v>80</v>
      </c>
      <c r="AY377" s="186" t="s">
        <v>126</v>
      </c>
    </row>
    <row r="378" spans="2:65" s="12" customFormat="1">
      <c r="B378" s="205"/>
      <c r="D378" s="178" t="s">
        <v>142</v>
      </c>
      <c r="E378" s="206" t="s">
        <v>5</v>
      </c>
      <c r="F378" s="207" t="s">
        <v>177</v>
      </c>
      <c r="H378" s="208">
        <v>1</v>
      </c>
      <c r="I378" s="209"/>
      <c r="L378" s="205"/>
      <c r="M378" s="210"/>
      <c r="N378" s="211"/>
      <c r="O378" s="211"/>
      <c r="P378" s="211"/>
      <c r="Q378" s="211"/>
      <c r="R378" s="211"/>
      <c r="S378" s="211"/>
      <c r="T378" s="212"/>
      <c r="AT378" s="213" t="s">
        <v>142</v>
      </c>
      <c r="AU378" s="213" t="s">
        <v>89</v>
      </c>
      <c r="AV378" s="12" t="s">
        <v>125</v>
      </c>
      <c r="AW378" s="12" t="s">
        <v>144</v>
      </c>
      <c r="AX378" s="12" t="s">
        <v>26</v>
      </c>
      <c r="AY378" s="213" t="s">
        <v>126</v>
      </c>
    </row>
    <row r="379" spans="2:65" s="1" customFormat="1" ht="44.25" customHeight="1">
      <c r="B379" s="164"/>
      <c r="C379" s="165" t="s">
        <v>588</v>
      </c>
      <c r="D379" s="165" t="s">
        <v>127</v>
      </c>
      <c r="E379" s="166" t="s">
        <v>589</v>
      </c>
      <c r="F379" s="167" t="s">
        <v>590</v>
      </c>
      <c r="G379" s="168" t="s">
        <v>173</v>
      </c>
      <c r="H379" s="169">
        <v>126.6</v>
      </c>
      <c r="I379" s="170"/>
      <c r="J379" s="171">
        <f>ROUND(I379*H379,2)</f>
        <v>0</v>
      </c>
      <c r="K379" s="167" t="s">
        <v>174</v>
      </c>
      <c r="L379" s="40"/>
      <c r="M379" s="172" t="s">
        <v>5</v>
      </c>
      <c r="N379" s="173" t="s">
        <v>51</v>
      </c>
      <c r="O379" s="41"/>
      <c r="P379" s="174">
        <f>O379*H379</f>
        <v>0</v>
      </c>
      <c r="Q379" s="174">
        <v>0</v>
      </c>
      <c r="R379" s="174">
        <f>Q379*H379</f>
        <v>0</v>
      </c>
      <c r="S379" s="174">
        <v>0</v>
      </c>
      <c r="T379" s="175">
        <f>S379*H379</f>
        <v>0</v>
      </c>
      <c r="AR379" s="23" t="s">
        <v>125</v>
      </c>
      <c r="AT379" s="23" t="s">
        <v>127</v>
      </c>
      <c r="AU379" s="23" t="s">
        <v>89</v>
      </c>
      <c r="AY379" s="23" t="s">
        <v>126</v>
      </c>
      <c r="BE379" s="176">
        <f>IF(N379="základní",J379,0)</f>
        <v>0</v>
      </c>
      <c r="BF379" s="176">
        <f>IF(N379="snížená",J379,0)</f>
        <v>0</v>
      </c>
      <c r="BG379" s="176">
        <f>IF(N379="zákl. přenesená",J379,0)</f>
        <v>0</v>
      </c>
      <c r="BH379" s="176">
        <f>IF(N379="sníž. přenesená",J379,0)</f>
        <v>0</v>
      </c>
      <c r="BI379" s="176">
        <f>IF(N379="nulová",J379,0)</f>
        <v>0</v>
      </c>
      <c r="BJ379" s="23" t="s">
        <v>26</v>
      </c>
      <c r="BK379" s="176">
        <f>ROUND(I379*H379,2)</f>
        <v>0</v>
      </c>
      <c r="BL379" s="23" t="s">
        <v>125</v>
      </c>
      <c r="BM379" s="23" t="s">
        <v>591</v>
      </c>
    </row>
    <row r="380" spans="2:65" s="10" customFormat="1">
      <c r="B380" s="177"/>
      <c r="D380" s="202" t="s">
        <v>142</v>
      </c>
      <c r="E380" s="186" t="s">
        <v>5</v>
      </c>
      <c r="F380" s="203" t="s">
        <v>592</v>
      </c>
      <c r="H380" s="204">
        <v>126.6</v>
      </c>
      <c r="I380" s="182"/>
      <c r="L380" s="177"/>
      <c r="M380" s="183"/>
      <c r="N380" s="184"/>
      <c r="O380" s="184"/>
      <c r="P380" s="184"/>
      <c r="Q380" s="184"/>
      <c r="R380" s="184"/>
      <c r="S380" s="184"/>
      <c r="T380" s="185"/>
      <c r="AT380" s="186" t="s">
        <v>142</v>
      </c>
      <c r="AU380" s="186" t="s">
        <v>89</v>
      </c>
      <c r="AV380" s="10" t="s">
        <v>89</v>
      </c>
      <c r="AW380" s="10" t="s">
        <v>144</v>
      </c>
      <c r="AX380" s="10" t="s">
        <v>80</v>
      </c>
      <c r="AY380" s="186" t="s">
        <v>126</v>
      </c>
    </row>
    <row r="381" spans="2:65" s="12" customFormat="1">
      <c r="B381" s="205"/>
      <c r="D381" s="202" t="s">
        <v>142</v>
      </c>
      <c r="E381" s="235" t="s">
        <v>5</v>
      </c>
      <c r="F381" s="236" t="s">
        <v>177</v>
      </c>
      <c r="H381" s="237">
        <v>126.6</v>
      </c>
      <c r="I381" s="209"/>
      <c r="L381" s="205"/>
      <c r="M381" s="210"/>
      <c r="N381" s="211"/>
      <c r="O381" s="211"/>
      <c r="P381" s="211"/>
      <c r="Q381" s="211"/>
      <c r="R381" s="211"/>
      <c r="S381" s="211"/>
      <c r="T381" s="212"/>
      <c r="AT381" s="213" t="s">
        <v>142</v>
      </c>
      <c r="AU381" s="213" t="s">
        <v>89</v>
      </c>
      <c r="AV381" s="12" t="s">
        <v>125</v>
      </c>
      <c r="AW381" s="12" t="s">
        <v>144</v>
      </c>
      <c r="AX381" s="12" t="s">
        <v>26</v>
      </c>
      <c r="AY381" s="213" t="s">
        <v>126</v>
      </c>
    </row>
    <row r="382" spans="2:65" s="9" customFormat="1" ht="29.85" customHeight="1">
      <c r="B382" s="152"/>
      <c r="D382" s="153" t="s">
        <v>79</v>
      </c>
      <c r="E382" s="200" t="s">
        <v>593</v>
      </c>
      <c r="F382" s="200" t="s">
        <v>594</v>
      </c>
      <c r="I382" s="155"/>
      <c r="J382" s="201">
        <f>BK382</f>
        <v>0</v>
      </c>
      <c r="L382" s="152"/>
      <c r="M382" s="157"/>
      <c r="N382" s="158"/>
      <c r="O382" s="158"/>
      <c r="P382" s="159">
        <f>SUM(P383:P410)</f>
        <v>0</v>
      </c>
      <c r="Q382" s="158"/>
      <c r="R382" s="159">
        <f>SUM(R383:R410)</f>
        <v>0</v>
      </c>
      <c r="S382" s="158"/>
      <c r="T382" s="160">
        <f>SUM(T383:T410)</f>
        <v>0</v>
      </c>
      <c r="AR382" s="161" t="s">
        <v>26</v>
      </c>
      <c r="AT382" s="162" t="s">
        <v>79</v>
      </c>
      <c r="AU382" s="162" t="s">
        <v>26</v>
      </c>
      <c r="AY382" s="161" t="s">
        <v>126</v>
      </c>
      <c r="BK382" s="163">
        <f>SUM(BK383:BK410)</f>
        <v>0</v>
      </c>
    </row>
    <row r="383" spans="2:65" s="1" customFormat="1" ht="31.5" customHeight="1">
      <c r="B383" s="164"/>
      <c r="C383" s="165" t="s">
        <v>595</v>
      </c>
      <c r="D383" s="165" t="s">
        <v>127</v>
      </c>
      <c r="E383" s="166" t="s">
        <v>596</v>
      </c>
      <c r="F383" s="167" t="s">
        <v>597</v>
      </c>
      <c r="G383" s="168" t="s">
        <v>288</v>
      </c>
      <c r="H383" s="169">
        <v>41.32</v>
      </c>
      <c r="I383" s="170"/>
      <c r="J383" s="171">
        <f>ROUND(I383*H383,2)</f>
        <v>0</v>
      </c>
      <c r="K383" s="167" t="s">
        <v>174</v>
      </c>
      <c r="L383" s="40"/>
      <c r="M383" s="172" t="s">
        <v>5</v>
      </c>
      <c r="N383" s="173" t="s">
        <v>51</v>
      </c>
      <c r="O383" s="41"/>
      <c r="P383" s="174">
        <f>O383*H383</f>
        <v>0</v>
      </c>
      <c r="Q383" s="174">
        <v>0</v>
      </c>
      <c r="R383" s="174">
        <f>Q383*H383</f>
        <v>0</v>
      </c>
      <c r="S383" s="174">
        <v>0</v>
      </c>
      <c r="T383" s="175">
        <f>S383*H383</f>
        <v>0</v>
      </c>
      <c r="AR383" s="23" t="s">
        <v>125</v>
      </c>
      <c r="AT383" s="23" t="s">
        <v>127</v>
      </c>
      <c r="AU383" s="23" t="s">
        <v>89</v>
      </c>
      <c r="AY383" s="23" t="s">
        <v>126</v>
      </c>
      <c r="BE383" s="176">
        <f>IF(N383="základní",J383,0)</f>
        <v>0</v>
      </c>
      <c r="BF383" s="176">
        <f>IF(N383="snížená",J383,0)</f>
        <v>0</v>
      </c>
      <c r="BG383" s="176">
        <f>IF(N383="zákl. přenesená",J383,0)</f>
        <v>0</v>
      </c>
      <c r="BH383" s="176">
        <f>IF(N383="sníž. přenesená",J383,0)</f>
        <v>0</v>
      </c>
      <c r="BI383" s="176">
        <f>IF(N383="nulová",J383,0)</f>
        <v>0</v>
      </c>
      <c r="BJ383" s="23" t="s">
        <v>26</v>
      </c>
      <c r="BK383" s="176">
        <f>ROUND(I383*H383,2)</f>
        <v>0</v>
      </c>
      <c r="BL383" s="23" t="s">
        <v>125</v>
      </c>
      <c r="BM383" s="23" t="s">
        <v>598</v>
      </c>
    </row>
    <row r="384" spans="2:65" s="10" customFormat="1">
      <c r="B384" s="177"/>
      <c r="D384" s="202" t="s">
        <v>142</v>
      </c>
      <c r="E384" s="186" t="s">
        <v>5</v>
      </c>
      <c r="F384" s="203" t="s">
        <v>599</v>
      </c>
      <c r="H384" s="204">
        <v>34.5</v>
      </c>
      <c r="I384" s="182"/>
      <c r="L384" s="177"/>
      <c r="M384" s="183"/>
      <c r="N384" s="184"/>
      <c r="O384" s="184"/>
      <c r="P384" s="184"/>
      <c r="Q384" s="184"/>
      <c r="R384" s="184"/>
      <c r="S384" s="184"/>
      <c r="T384" s="185"/>
      <c r="AT384" s="186" t="s">
        <v>142</v>
      </c>
      <c r="AU384" s="186" t="s">
        <v>89</v>
      </c>
      <c r="AV384" s="10" t="s">
        <v>89</v>
      </c>
      <c r="AW384" s="10" t="s">
        <v>144</v>
      </c>
      <c r="AX384" s="10" t="s">
        <v>80</v>
      </c>
      <c r="AY384" s="186" t="s">
        <v>126</v>
      </c>
    </row>
    <row r="385" spans="2:65" s="10" customFormat="1">
      <c r="B385" s="177"/>
      <c r="D385" s="202" t="s">
        <v>142</v>
      </c>
      <c r="E385" s="186" t="s">
        <v>5</v>
      </c>
      <c r="F385" s="203" t="s">
        <v>600</v>
      </c>
      <c r="H385" s="204">
        <v>6.82</v>
      </c>
      <c r="I385" s="182"/>
      <c r="L385" s="177"/>
      <c r="M385" s="183"/>
      <c r="N385" s="184"/>
      <c r="O385" s="184"/>
      <c r="P385" s="184"/>
      <c r="Q385" s="184"/>
      <c r="R385" s="184"/>
      <c r="S385" s="184"/>
      <c r="T385" s="185"/>
      <c r="AT385" s="186" t="s">
        <v>142</v>
      </c>
      <c r="AU385" s="186" t="s">
        <v>89</v>
      </c>
      <c r="AV385" s="10" t="s">
        <v>89</v>
      </c>
      <c r="AW385" s="10" t="s">
        <v>144</v>
      </c>
      <c r="AX385" s="10" t="s">
        <v>80</v>
      </c>
      <c r="AY385" s="186" t="s">
        <v>126</v>
      </c>
    </row>
    <row r="386" spans="2:65" s="12" customFormat="1">
      <c r="B386" s="205"/>
      <c r="D386" s="178" t="s">
        <v>142</v>
      </c>
      <c r="E386" s="206" t="s">
        <v>5</v>
      </c>
      <c r="F386" s="207" t="s">
        <v>177</v>
      </c>
      <c r="H386" s="208">
        <v>41.32</v>
      </c>
      <c r="I386" s="209"/>
      <c r="L386" s="205"/>
      <c r="M386" s="210"/>
      <c r="N386" s="211"/>
      <c r="O386" s="211"/>
      <c r="P386" s="211"/>
      <c r="Q386" s="211"/>
      <c r="R386" s="211"/>
      <c r="S386" s="211"/>
      <c r="T386" s="212"/>
      <c r="AT386" s="213" t="s">
        <v>142</v>
      </c>
      <c r="AU386" s="213" t="s">
        <v>89</v>
      </c>
      <c r="AV386" s="12" t="s">
        <v>125</v>
      </c>
      <c r="AW386" s="12" t="s">
        <v>144</v>
      </c>
      <c r="AX386" s="12" t="s">
        <v>26</v>
      </c>
      <c r="AY386" s="213" t="s">
        <v>126</v>
      </c>
    </row>
    <row r="387" spans="2:65" s="1" customFormat="1" ht="31.5" customHeight="1">
      <c r="B387" s="164"/>
      <c r="C387" s="165" t="s">
        <v>601</v>
      </c>
      <c r="D387" s="165" t="s">
        <v>127</v>
      </c>
      <c r="E387" s="166" t="s">
        <v>602</v>
      </c>
      <c r="F387" s="167" t="s">
        <v>603</v>
      </c>
      <c r="G387" s="168" t="s">
        <v>288</v>
      </c>
      <c r="H387" s="169">
        <v>578.48</v>
      </c>
      <c r="I387" s="170"/>
      <c r="J387" s="171">
        <f>ROUND(I387*H387,2)</f>
        <v>0</v>
      </c>
      <c r="K387" s="167" t="s">
        <v>174</v>
      </c>
      <c r="L387" s="40"/>
      <c r="M387" s="172" t="s">
        <v>5</v>
      </c>
      <c r="N387" s="173" t="s">
        <v>51</v>
      </c>
      <c r="O387" s="41"/>
      <c r="P387" s="174">
        <f>O387*H387</f>
        <v>0</v>
      </c>
      <c r="Q387" s="174">
        <v>0</v>
      </c>
      <c r="R387" s="174">
        <f>Q387*H387</f>
        <v>0</v>
      </c>
      <c r="S387" s="174">
        <v>0</v>
      </c>
      <c r="T387" s="175">
        <f>S387*H387</f>
        <v>0</v>
      </c>
      <c r="AR387" s="23" t="s">
        <v>125</v>
      </c>
      <c r="AT387" s="23" t="s">
        <v>127</v>
      </c>
      <c r="AU387" s="23" t="s">
        <v>89</v>
      </c>
      <c r="AY387" s="23" t="s">
        <v>126</v>
      </c>
      <c r="BE387" s="176">
        <f>IF(N387="základní",J387,0)</f>
        <v>0</v>
      </c>
      <c r="BF387" s="176">
        <f>IF(N387="snížená",J387,0)</f>
        <v>0</v>
      </c>
      <c r="BG387" s="176">
        <f>IF(N387="zákl. přenesená",J387,0)</f>
        <v>0</v>
      </c>
      <c r="BH387" s="176">
        <f>IF(N387="sníž. přenesená",J387,0)</f>
        <v>0</v>
      </c>
      <c r="BI387" s="176">
        <f>IF(N387="nulová",J387,0)</f>
        <v>0</v>
      </c>
      <c r="BJ387" s="23" t="s">
        <v>26</v>
      </c>
      <c r="BK387" s="176">
        <f>ROUND(I387*H387,2)</f>
        <v>0</v>
      </c>
      <c r="BL387" s="23" t="s">
        <v>125</v>
      </c>
      <c r="BM387" s="23" t="s">
        <v>604</v>
      </c>
    </row>
    <row r="388" spans="2:65" s="13" customFormat="1">
      <c r="B388" s="214"/>
      <c r="D388" s="202" t="s">
        <v>142</v>
      </c>
      <c r="E388" s="215" t="s">
        <v>5</v>
      </c>
      <c r="F388" s="216" t="s">
        <v>605</v>
      </c>
      <c r="H388" s="217" t="s">
        <v>5</v>
      </c>
      <c r="I388" s="218"/>
      <c r="L388" s="214"/>
      <c r="M388" s="219"/>
      <c r="N388" s="220"/>
      <c r="O388" s="220"/>
      <c r="P388" s="220"/>
      <c r="Q388" s="220"/>
      <c r="R388" s="220"/>
      <c r="S388" s="220"/>
      <c r="T388" s="221"/>
      <c r="AT388" s="217" t="s">
        <v>142</v>
      </c>
      <c r="AU388" s="217" t="s">
        <v>89</v>
      </c>
      <c r="AV388" s="13" t="s">
        <v>26</v>
      </c>
      <c r="AW388" s="13" t="s">
        <v>144</v>
      </c>
      <c r="AX388" s="13" t="s">
        <v>80</v>
      </c>
      <c r="AY388" s="217" t="s">
        <v>126</v>
      </c>
    </row>
    <row r="389" spans="2:65" s="10" customFormat="1">
      <c r="B389" s="177"/>
      <c r="D389" s="202" t="s">
        <v>142</v>
      </c>
      <c r="E389" s="186" t="s">
        <v>5</v>
      </c>
      <c r="F389" s="203" t="s">
        <v>606</v>
      </c>
      <c r="H389" s="204">
        <v>578.48</v>
      </c>
      <c r="I389" s="182"/>
      <c r="L389" s="177"/>
      <c r="M389" s="183"/>
      <c r="N389" s="184"/>
      <c r="O389" s="184"/>
      <c r="P389" s="184"/>
      <c r="Q389" s="184"/>
      <c r="R389" s="184"/>
      <c r="S389" s="184"/>
      <c r="T389" s="185"/>
      <c r="AT389" s="186" t="s">
        <v>142</v>
      </c>
      <c r="AU389" s="186" t="s">
        <v>89</v>
      </c>
      <c r="AV389" s="10" t="s">
        <v>89</v>
      </c>
      <c r="AW389" s="10" t="s">
        <v>144</v>
      </c>
      <c r="AX389" s="10" t="s">
        <v>80</v>
      </c>
      <c r="AY389" s="186" t="s">
        <v>126</v>
      </c>
    </row>
    <row r="390" spans="2:65" s="12" customFormat="1">
      <c r="B390" s="205"/>
      <c r="D390" s="178" t="s">
        <v>142</v>
      </c>
      <c r="E390" s="206" t="s">
        <v>5</v>
      </c>
      <c r="F390" s="207" t="s">
        <v>177</v>
      </c>
      <c r="H390" s="208">
        <v>578.48</v>
      </c>
      <c r="I390" s="209"/>
      <c r="L390" s="205"/>
      <c r="M390" s="210"/>
      <c r="N390" s="211"/>
      <c r="O390" s="211"/>
      <c r="P390" s="211"/>
      <c r="Q390" s="211"/>
      <c r="R390" s="211"/>
      <c r="S390" s="211"/>
      <c r="T390" s="212"/>
      <c r="AT390" s="213" t="s">
        <v>142</v>
      </c>
      <c r="AU390" s="213" t="s">
        <v>89</v>
      </c>
      <c r="AV390" s="12" t="s">
        <v>125</v>
      </c>
      <c r="AW390" s="12" t="s">
        <v>144</v>
      </c>
      <c r="AX390" s="12" t="s">
        <v>26</v>
      </c>
      <c r="AY390" s="213" t="s">
        <v>126</v>
      </c>
    </row>
    <row r="391" spans="2:65" s="1" customFormat="1" ht="31.5" customHeight="1">
      <c r="B391" s="164"/>
      <c r="C391" s="165" t="s">
        <v>607</v>
      </c>
      <c r="D391" s="165" t="s">
        <v>127</v>
      </c>
      <c r="E391" s="166" t="s">
        <v>608</v>
      </c>
      <c r="F391" s="167" t="s">
        <v>609</v>
      </c>
      <c r="G391" s="168" t="s">
        <v>288</v>
      </c>
      <c r="H391" s="169">
        <v>71.962000000000003</v>
      </c>
      <c r="I391" s="170"/>
      <c r="J391" s="171">
        <f>ROUND(I391*H391,2)</f>
        <v>0</v>
      </c>
      <c r="K391" s="167" t="s">
        <v>174</v>
      </c>
      <c r="L391" s="40"/>
      <c r="M391" s="172" t="s">
        <v>5</v>
      </c>
      <c r="N391" s="173" t="s">
        <v>51</v>
      </c>
      <c r="O391" s="41"/>
      <c r="P391" s="174">
        <f>O391*H391</f>
        <v>0</v>
      </c>
      <c r="Q391" s="174">
        <v>0</v>
      </c>
      <c r="R391" s="174">
        <f>Q391*H391</f>
        <v>0</v>
      </c>
      <c r="S391" s="174">
        <v>0</v>
      </c>
      <c r="T391" s="175">
        <f>S391*H391</f>
        <v>0</v>
      </c>
      <c r="AR391" s="23" t="s">
        <v>125</v>
      </c>
      <c r="AT391" s="23" t="s">
        <v>127</v>
      </c>
      <c r="AU391" s="23" t="s">
        <v>89</v>
      </c>
      <c r="AY391" s="23" t="s">
        <v>126</v>
      </c>
      <c r="BE391" s="176">
        <f>IF(N391="základní",J391,0)</f>
        <v>0</v>
      </c>
      <c r="BF391" s="176">
        <f>IF(N391="snížená",J391,0)</f>
        <v>0</v>
      </c>
      <c r="BG391" s="176">
        <f>IF(N391="zákl. přenesená",J391,0)</f>
        <v>0</v>
      </c>
      <c r="BH391" s="176">
        <f>IF(N391="sníž. přenesená",J391,0)</f>
        <v>0</v>
      </c>
      <c r="BI391" s="176">
        <f>IF(N391="nulová",J391,0)</f>
        <v>0</v>
      </c>
      <c r="BJ391" s="23" t="s">
        <v>26</v>
      </c>
      <c r="BK391" s="176">
        <f>ROUND(I391*H391,2)</f>
        <v>0</v>
      </c>
      <c r="BL391" s="23" t="s">
        <v>125</v>
      </c>
      <c r="BM391" s="23" t="s">
        <v>610</v>
      </c>
    </row>
    <row r="392" spans="2:65" s="10" customFormat="1">
      <c r="B392" s="177"/>
      <c r="D392" s="202" t="s">
        <v>142</v>
      </c>
      <c r="E392" s="186" t="s">
        <v>5</v>
      </c>
      <c r="F392" s="203" t="s">
        <v>611</v>
      </c>
      <c r="H392" s="204">
        <v>32.28</v>
      </c>
      <c r="I392" s="182"/>
      <c r="L392" s="177"/>
      <c r="M392" s="183"/>
      <c r="N392" s="184"/>
      <c r="O392" s="184"/>
      <c r="P392" s="184"/>
      <c r="Q392" s="184"/>
      <c r="R392" s="184"/>
      <c r="S392" s="184"/>
      <c r="T392" s="185"/>
      <c r="AT392" s="186" t="s">
        <v>142</v>
      </c>
      <c r="AU392" s="186" t="s">
        <v>89</v>
      </c>
      <c r="AV392" s="10" t="s">
        <v>89</v>
      </c>
      <c r="AW392" s="10" t="s">
        <v>144</v>
      </c>
      <c r="AX392" s="10" t="s">
        <v>80</v>
      </c>
      <c r="AY392" s="186" t="s">
        <v>126</v>
      </c>
    </row>
    <row r="393" spans="2:65" s="10" customFormat="1">
      <c r="B393" s="177"/>
      <c r="D393" s="202" t="s">
        <v>142</v>
      </c>
      <c r="E393" s="186" t="s">
        <v>5</v>
      </c>
      <c r="F393" s="203" t="s">
        <v>612</v>
      </c>
      <c r="H393" s="204">
        <v>4.7</v>
      </c>
      <c r="I393" s="182"/>
      <c r="L393" s="177"/>
      <c r="M393" s="183"/>
      <c r="N393" s="184"/>
      <c r="O393" s="184"/>
      <c r="P393" s="184"/>
      <c r="Q393" s="184"/>
      <c r="R393" s="184"/>
      <c r="S393" s="184"/>
      <c r="T393" s="185"/>
      <c r="AT393" s="186" t="s">
        <v>142</v>
      </c>
      <c r="AU393" s="186" t="s">
        <v>89</v>
      </c>
      <c r="AV393" s="10" t="s">
        <v>89</v>
      </c>
      <c r="AW393" s="10" t="s">
        <v>144</v>
      </c>
      <c r="AX393" s="10" t="s">
        <v>80</v>
      </c>
      <c r="AY393" s="186" t="s">
        <v>126</v>
      </c>
    </row>
    <row r="394" spans="2:65" s="10" customFormat="1">
      <c r="B394" s="177"/>
      <c r="D394" s="202" t="s">
        <v>142</v>
      </c>
      <c r="E394" s="186" t="s">
        <v>5</v>
      </c>
      <c r="F394" s="203" t="s">
        <v>613</v>
      </c>
      <c r="H394" s="204">
        <v>34.9</v>
      </c>
      <c r="I394" s="182"/>
      <c r="L394" s="177"/>
      <c r="M394" s="183"/>
      <c r="N394" s="184"/>
      <c r="O394" s="184"/>
      <c r="P394" s="184"/>
      <c r="Q394" s="184"/>
      <c r="R394" s="184"/>
      <c r="S394" s="184"/>
      <c r="T394" s="185"/>
      <c r="AT394" s="186" t="s">
        <v>142</v>
      </c>
      <c r="AU394" s="186" t="s">
        <v>89</v>
      </c>
      <c r="AV394" s="10" t="s">
        <v>89</v>
      </c>
      <c r="AW394" s="10" t="s">
        <v>144</v>
      </c>
      <c r="AX394" s="10" t="s">
        <v>80</v>
      </c>
      <c r="AY394" s="186" t="s">
        <v>126</v>
      </c>
    </row>
    <row r="395" spans="2:65" s="10" customFormat="1">
      <c r="B395" s="177"/>
      <c r="D395" s="202" t="s">
        <v>142</v>
      </c>
      <c r="E395" s="186" t="s">
        <v>5</v>
      </c>
      <c r="F395" s="203" t="s">
        <v>614</v>
      </c>
      <c r="H395" s="204">
        <v>8.2000000000000003E-2</v>
      </c>
      <c r="I395" s="182"/>
      <c r="L395" s="177"/>
      <c r="M395" s="183"/>
      <c r="N395" s="184"/>
      <c r="O395" s="184"/>
      <c r="P395" s="184"/>
      <c r="Q395" s="184"/>
      <c r="R395" s="184"/>
      <c r="S395" s="184"/>
      <c r="T395" s="185"/>
      <c r="AT395" s="186" t="s">
        <v>142</v>
      </c>
      <c r="AU395" s="186" t="s">
        <v>89</v>
      </c>
      <c r="AV395" s="10" t="s">
        <v>89</v>
      </c>
      <c r="AW395" s="10" t="s">
        <v>144</v>
      </c>
      <c r="AX395" s="10" t="s">
        <v>80</v>
      </c>
      <c r="AY395" s="186" t="s">
        <v>126</v>
      </c>
    </row>
    <row r="396" spans="2:65" s="12" customFormat="1">
      <c r="B396" s="205"/>
      <c r="D396" s="178" t="s">
        <v>142</v>
      </c>
      <c r="E396" s="206" t="s">
        <v>5</v>
      </c>
      <c r="F396" s="207" t="s">
        <v>177</v>
      </c>
      <c r="H396" s="208">
        <v>71.962000000000003</v>
      </c>
      <c r="I396" s="209"/>
      <c r="L396" s="205"/>
      <c r="M396" s="210"/>
      <c r="N396" s="211"/>
      <c r="O396" s="211"/>
      <c r="P396" s="211"/>
      <c r="Q396" s="211"/>
      <c r="R396" s="211"/>
      <c r="S396" s="211"/>
      <c r="T396" s="212"/>
      <c r="AT396" s="213" t="s">
        <v>142</v>
      </c>
      <c r="AU396" s="213" t="s">
        <v>89</v>
      </c>
      <c r="AV396" s="12" t="s">
        <v>125</v>
      </c>
      <c r="AW396" s="12" t="s">
        <v>144</v>
      </c>
      <c r="AX396" s="12" t="s">
        <v>26</v>
      </c>
      <c r="AY396" s="213" t="s">
        <v>126</v>
      </c>
    </row>
    <row r="397" spans="2:65" s="1" customFormat="1" ht="31.5" customHeight="1">
      <c r="B397" s="164"/>
      <c r="C397" s="165" t="s">
        <v>615</v>
      </c>
      <c r="D397" s="165" t="s">
        <v>127</v>
      </c>
      <c r="E397" s="166" t="s">
        <v>616</v>
      </c>
      <c r="F397" s="167" t="s">
        <v>617</v>
      </c>
      <c r="G397" s="168" t="s">
        <v>288</v>
      </c>
      <c r="H397" s="169">
        <v>587.82799999999997</v>
      </c>
      <c r="I397" s="170"/>
      <c r="J397" s="171">
        <f>ROUND(I397*H397,2)</f>
        <v>0</v>
      </c>
      <c r="K397" s="167" t="s">
        <v>174</v>
      </c>
      <c r="L397" s="40"/>
      <c r="M397" s="172" t="s">
        <v>5</v>
      </c>
      <c r="N397" s="173" t="s">
        <v>51</v>
      </c>
      <c r="O397" s="41"/>
      <c r="P397" s="174">
        <f>O397*H397</f>
        <v>0</v>
      </c>
      <c r="Q397" s="174">
        <v>0</v>
      </c>
      <c r="R397" s="174">
        <f>Q397*H397</f>
        <v>0</v>
      </c>
      <c r="S397" s="174">
        <v>0</v>
      </c>
      <c r="T397" s="175">
        <f>S397*H397</f>
        <v>0</v>
      </c>
      <c r="AR397" s="23" t="s">
        <v>125</v>
      </c>
      <c r="AT397" s="23" t="s">
        <v>127</v>
      </c>
      <c r="AU397" s="23" t="s">
        <v>89</v>
      </c>
      <c r="AY397" s="23" t="s">
        <v>126</v>
      </c>
      <c r="BE397" s="176">
        <f>IF(N397="základní",J397,0)</f>
        <v>0</v>
      </c>
      <c r="BF397" s="176">
        <f>IF(N397="snížená",J397,0)</f>
        <v>0</v>
      </c>
      <c r="BG397" s="176">
        <f>IF(N397="zákl. přenesená",J397,0)</f>
        <v>0</v>
      </c>
      <c r="BH397" s="176">
        <f>IF(N397="sníž. přenesená",J397,0)</f>
        <v>0</v>
      </c>
      <c r="BI397" s="176">
        <f>IF(N397="nulová",J397,0)</f>
        <v>0</v>
      </c>
      <c r="BJ397" s="23" t="s">
        <v>26</v>
      </c>
      <c r="BK397" s="176">
        <f>ROUND(I397*H397,2)</f>
        <v>0</v>
      </c>
      <c r="BL397" s="23" t="s">
        <v>125</v>
      </c>
      <c r="BM397" s="23" t="s">
        <v>618</v>
      </c>
    </row>
    <row r="398" spans="2:65" s="13" customFormat="1">
      <c r="B398" s="214"/>
      <c r="D398" s="202" t="s">
        <v>142</v>
      </c>
      <c r="E398" s="215" t="s">
        <v>5</v>
      </c>
      <c r="F398" s="216" t="s">
        <v>619</v>
      </c>
      <c r="H398" s="217" t="s">
        <v>5</v>
      </c>
      <c r="I398" s="218"/>
      <c r="L398" s="214"/>
      <c r="M398" s="219"/>
      <c r="N398" s="220"/>
      <c r="O398" s="220"/>
      <c r="P398" s="220"/>
      <c r="Q398" s="220"/>
      <c r="R398" s="220"/>
      <c r="S398" s="220"/>
      <c r="T398" s="221"/>
      <c r="AT398" s="217" t="s">
        <v>142</v>
      </c>
      <c r="AU398" s="217" t="s">
        <v>89</v>
      </c>
      <c r="AV398" s="13" t="s">
        <v>26</v>
      </c>
      <c r="AW398" s="13" t="s">
        <v>144</v>
      </c>
      <c r="AX398" s="13" t="s">
        <v>80</v>
      </c>
      <c r="AY398" s="217" t="s">
        <v>126</v>
      </c>
    </row>
    <row r="399" spans="2:65" s="10" customFormat="1">
      <c r="B399" s="177"/>
      <c r="D399" s="202" t="s">
        <v>142</v>
      </c>
      <c r="E399" s="186" t="s">
        <v>5</v>
      </c>
      <c r="F399" s="203" t="s">
        <v>620</v>
      </c>
      <c r="H399" s="204">
        <v>555.548</v>
      </c>
      <c r="I399" s="182"/>
      <c r="L399" s="177"/>
      <c r="M399" s="183"/>
      <c r="N399" s="184"/>
      <c r="O399" s="184"/>
      <c r="P399" s="184"/>
      <c r="Q399" s="184"/>
      <c r="R399" s="184"/>
      <c r="S399" s="184"/>
      <c r="T399" s="185"/>
      <c r="AT399" s="186" t="s">
        <v>142</v>
      </c>
      <c r="AU399" s="186" t="s">
        <v>89</v>
      </c>
      <c r="AV399" s="10" t="s">
        <v>89</v>
      </c>
      <c r="AW399" s="10" t="s">
        <v>144</v>
      </c>
      <c r="AX399" s="10" t="s">
        <v>80</v>
      </c>
      <c r="AY399" s="186" t="s">
        <v>126</v>
      </c>
    </row>
    <row r="400" spans="2:65" s="10" customFormat="1">
      <c r="B400" s="177"/>
      <c r="D400" s="202" t="s">
        <v>142</v>
      </c>
      <c r="E400" s="186" t="s">
        <v>5</v>
      </c>
      <c r="F400" s="203" t="s">
        <v>621</v>
      </c>
      <c r="H400" s="204">
        <v>32.28</v>
      </c>
      <c r="I400" s="182"/>
      <c r="L400" s="177"/>
      <c r="M400" s="183"/>
      <c r="N400" s="184"/>
      <c r="O400" s="184"/>
      <c r="P400" s="184"/>
      <c r="Q400" s="184"/>
      <c r="R400" s="184"/>
      <c r="S400" s="184"/>
      <c r="T400" s="185"/>
      <c r="AT400" s="186" t="s">
        <v>142</v>
      </c>
      <c r="AU400" s="186" t="s">
        <v>89</v>
      </c>
      <c r="AV400" s="10" t="s">
        <v>89</v>
      </c>
      <c r="AW400" s="10" t="s">
        <v>144</v>
      </c>
      <c r="AX400" s="10" t="s">
        <v>80</v>
      </c>
      <c r="AY400" s="186" t="s">
        <v>126</v>
      </c>
    </row>
    <row r="401" spans="2:65" s="12" customFormat="1">
      <c r="B401" s="205"/>
      <c r="D401" s="178" t="s">
        <v>142</v>
      </c>
      <c r="E401" s="206" t="s">
        <v>5</v>
      </c>
      <c r="F401" s="207" t="s">
        <v>177</v>
      </c>
      <c r="H401" s="208">
        <v>587.82799999999997</v>
      </c>
      <c r="I401" s="209"/>
      <c r="L401" s="205"/>
      <c r="M401" s="210"/>
      <c r="N401" s="211"/>
      <c r="O401" s="211"/>
      <c r="P401" s="211"/>
      <c r="Q401" s="211"/>
      <c r="R401" s="211"/>
      <c r="S401" s="211"/>
      <c r="T401" s="212"/>
      <c r="AT401" s="213" t="s">
        <v>142</v>
      </c>
      <c r="AU401" s="213" t="s">
        <v>89</v>
      </c>
      <c r="AV401" s="12" t="s">
        <v>125</v>
      </c>
      <c r="AW401" s="12" t="s">
        <v>144</v>
      </c>
      <c r="AX401" s="12" t="s">
        <v>26</v>
      </c>
      <c r="AY401" s="213" t="s">
        <v>126</v>
      </c>
    </row>
    <row r="402" spans="2:65" s="1" customFormat="1" ht="22.5" customHeight="1">
      <c r="B402" s="164"/>
      <c r="C402" s="165" t="s">
        <v>622</v>
      </c>
      <c r="D402" s="165" t="s">
        <v>127</v>
      </c>
      <c r="E402" s="166" t="s">
        <v>623</v>
      </c>
      <c r="F402" s="167" t="s">
        <v>624</v>
      </c>
      <c r="G402" s="168" t="s">
        <v>288</v>
      </c>
      <c r="H402" s="169">
        <v>37.481999999999999</v>
      </c>
      <c r="I402" s="170"/>
      <c r="J402" s="171">
        <f>ROUND(I402*H402,2)</f>
        <v>0</v>
      </c>
      <c r="K402" s="167" t="s">
        <v>174</v>
      </c>
      <c r="L402" s="40"/>
      <c r="M402" s="172" t="s">
        <v>5</v>
      </c>
      <c r="N402" s="173" t="s">
        <v>51</v>
      </c>
      <c r="O402" s="41"/>
      <c r="P402" s="174">
        <f>O402*H402</f>
        <v>0</v>
      </c>
      <c r="Q402" s="174">
        <v>0</v>
      </c>
      <c r="R402" s="174">
        <f>Q402*H402</f>
        <v>0</v>
      </c>
      <c r="S402" s="174">
        <v>0</v>
      </c>
      <c r="T402" s="175">
        <f>S402*H402</f>
        <v>0</v>
      </c>
      <c r="AR402" s="23" t="s">
        <v>125</v>
      </c>
      <c r="AT402" s="23" t="s">
        <v>127</v>
      </c>
      <c r="AU402" s="23" t="s">
        <v>89</v>
      </c>
      <c r="AY402" s="23" t="s">
        <v>126</v>
      </c>
      <c r="BE402" s="176">
        <f>IF(N402="základní",J402,0)</f>
        <v>0</v>
      </c>
      <c r="BF402" s="176">
        <f>IF(N402="snížená",J402,0)</f>
        <v>0</v>
      </c>
      <c r="BG402" s="176">
        <f>IF(N402="zákl. přenesená",J402,0)</f>
        <v>0</v>
      </c>
      <c r="BH402" s="176">
        <f>IF(N402="sníž. přenesená",J402,0)</f>
        <v>0</v>
      </c>
      <c r="BI402" s="176">
        <f>IF(N402="nulová",J402,0)</f>
        <v>0</v>
      </c>
      <c r="BJ402" s="23" t="s">
        <v>26</v>
      </c>
      <c r="BK402" s="176">
        <f>ROUND(I402*H402,2)</f>
        <v>0</v>
      </c>
      <c r="BL402" s="23" t="s">
        <v>125</v>
      </c>
      <c r="BM402" s="23" t="s">
        <v>625</v>
      </c>
    </row>
    <row r="403" spans="2:65" s="10" customFormat="1">
      <c r="B403" s="177"/>
      <c r="D403" s="202" t="s">
        <v>142</v>
      </c>
      <c r="E403" s="186" t="s">
        <v>5</v>
      </c>
      <c r="F403" s="203" t="s">
        <v>626</v>
      </c>
      <c r="H403" s="204">
        <v>37.481999999999999</v>
      </c>
      <c r="I403" s="182"/>
      <c r="L403" s="177"/>
      <c r="M403" s="183"/>
      <c r="N403" s="184"/>
      <c r="O403" s="184"/>
      <c r="P403" s="184"/>
      <c r="Q403" s="184"/>
      <c r="R403" s="184"/>
      <c r="S403" s="184"/>
      <c r="T403" s="185"/>
      <c r="AT403" s="186" t="s">
        <v>142</v>
      </c>
      <c r="AU403" s="186" t="s">
        <v>89</v>
      </c>
      <c r="AV403" s="10" t="s">
        <v>89</v>
      </c>
      <c r="AW403" s="10" t="s">
        <v>144</v>
      </c>
      <c r="AX403" s="10" t="s">
        <v>80</v>
      </c>
      <c r="AY403" s="186" t="s">
        <v>126</v>
      </c>
    </row>
    <row r="404" spans="2:65" s="12" customFormat="1">
      <c r="B404" s="205"/>
      <c r="D404" s="178" t="s">
        <v>142</v>
      </c>
      <c r="E404" s="206" t="s">
        <v>5</v>
      </c>
      <c r="F404" s="207" t="s">
        <v>177</v>
      </c>
      <c r="H404" s="208">
        <v>37.481999999999999</v>
      </c>
      <c r="I404" s="209"/>
      <c r="L404" s="205"/>
      <c r="M404" s="210"/>
      <c r="N404" s="211"/>
      <c r="O404" s="211"/>
      <c r="P404" s="211"/>
      <c r="Q404" s="211"/>
      <c r="R404" s="211"/>
      <c r="S404" s="211"/>
      <c r="T404" s="212"/>
      <c r="AT404" s="213" t="s">
        <v>142</v>
      </c>
      <c r="AU404" s="213" t="s">
        <v>89</v>
      </c>
      <c r="AV404" s="12" t="s">
        <v>125</v>
      </c>
      <c r="AW404" s="12" t="s">
        <v>144</v>
      </c>
      <c r="AX404" s="12" t="s">
        <v>26</v>
      </c>
      <c r="AY404" s="213" t="s">
        <v>126</v>
      </c>
    </row>
    <row r="405" spans="2:65" s="1" customFormat="1" ht="22.5" customHeight="1">
      <c r="B405" s="164"/>
      <c r="C405" s="165" t="s">
        <v>627</v>
      </c>
      <c r="D405" s="165" t="s">
        <v>127</v>
      </c>
      <c r="E405" s="166" t="s">
        <v>628</v>
      </c>
      <c r="F405" s="167" t="s">
        <v>629</v>
      </c>
      <c r="G405" s="168" t="s">
        <v>288</v>
      </c>
      <c r="H405" s="169">
        <v>6.82</v>
      </c>
      <c r="I405" s="170"/>
      <c r="J405" s="171">
        <f>ROUND(I405*H405,2)</f>
        <v>0</v>
      </c>
      <c r="K405" s="167" t="s">
        <v>174</v>
      </c>
      <c r="L405" s="40"/>
      <c r="M405" s="172" t="s">
        <v>5</v>
      </c>
      <c r="N405" s="173" t="s">
        <v>51</v>
      </c>
      <c r="O405" s="41"/>
      <c r="P405" s="174">
        <f>O405*H405</f>
        <v>0</v>
      </c>
      <c r="Q405" s="174">
        <v>0</v>
      </c>
      <c r="R405" s="174">
        <f>Q405*H405</f>
        <v>0</v>
      </c>
      <c r="S405" s="174">
        <v>0</v>
      </c>
      <c r="T405" s="175">
        <f>S405*H405</f>
        <v>0</v>
      </c>
      <c r="AR405" s="23" t="s">
        <v>125</v>
      </c>
      <c r="AT405" s="23" t="s">
        <v>127</v>
      </c>
      <c r="AU405" s="23" t="s">
        <v>89</v>
      </c>
      <c r="AY405" s="23" t="s">
        <v>126</v>
      </c>
      <c r="BE405" s="176">
        <f>IF(N405="základní",J405,0)</f>
        <v>0</v>
      </c>
      <c r="BF405" s="176">
        <f>IF(N405="snížená",J405,0)</f>
        <v>0</v>
      </c>
      <c r="BG405" s="176">
        <f>IF(N405="zákl. přenesená",J405,0)</f>
        <v>0</v>
      </c>
      <c r="BH405" s="176">
        <f>IF(N405="sníž. přenesená",J405,0)</f>
        <v>0</v>
      </c>
      <c r="BI405" s="176">
        <f>IF(N405="nulová",J405,0)</f>
        <v>0</v>
      </c>
      <c r="BJ405" s="23" t="s">
        <v>26</v>
      </c>
      <c r="BK405" s="176">
        <f>ROUND(I405*H405,2)</f>
        <v>0</v>
      </c>
      <c r="BL405" s="23" t="s">
        <v>125</v>
      </c>
      <c r="BM405" s="23" t="s">
        <v>630</v>
      </c>
    </row>
    <row r="406" spans="2:65" s="10" customFormat="1">
      <c r="B406" s="177"/>
      <c r="D406" s="202" t="s">
        <v>142</v>
      </c>
      <c r="E406" s="186" t="s">
        <v>5</v>
      </c>
      <c r="F406" s="203" t="s">
        <v>600</v>
      </c>
      <c r="H406" s="204">
        <v>6.82</v>
      </c>
      <c r="I406" s="182"/>
      <c r="L406" s="177"/>
      <c r="M406" s="183"/>
      <c r="N406" s="184"/>
      <c r="O406" s="184"/>
      <c r="P406" s="184"/>
      <c r="Q406" s="184"/>
      <c r="R406" s="184"/>
      <c r="S406" s="184"/>
      <c r="T406" s="185"/>
      <c r="AT406" s="186" t="s">
        <v>142</v>
      </c>
      <c r="AU406" s="186" t="s">
        <v>89</v>
      </c>
      <c r="AV406" s="10" t="s">
        <v>89</v>
      </c>
      <c r="AW406" s="10" t="s">
        <v>144</v>
      </c>
      <c r="AX406" s="10" t="s">
        <v>80</v>
      </c>
      <c r="AY406" s="186" t="s">
        <v>126</v>
      </c>
    </row>
    <row r="407" spans="2:65" s="12" customFormat="1">
      <c r="B407" s="205"/>
      <c r="D407" s="178" t="s">
        <v>142</v>
      </c>
      <c r="E407" s="206" t="s">
        <v>5</v>
      </c>
      <c r="F407" s="207" t="s">
        <v>177</v>
      </c>
      <c r="H407" s="208">
        <v>6.82</v>
      </c>
      <c r="I407" s="209"/>
      <c r="L407" s="205"/>
      <c r="M407" s="210"/>
      <c r="N407" s="211"/>
      <c r="O407" s="211"/>
      <c r="P407" s="211"/>
      <c r="Q407" s="211"/>
      <c r="R407" s="211"/>
      <c r="S407" s="211"/>
      <c r="T407" s="212"/>
      <c r="AT407" s="213" t="s">
        <v>142</v>
      </c>
      <c r="AU407" s="213" t="s">
        <v>89</v>
      </c>
      <c r="AV407" s="12" t="s">
        <v>125</v>
      </c>
      <c r="AW407" s="12" t="s">
        <v>144</v>
      </c>
      <c r="AX407" s="12" t="s">
        <v>26</v>
      </c>
      <c r="AY407" s="213" t="s">
        <v>126</v>
      </c>
    </row>
    <row r="408" spans="2:65" s="1" customFormat="1" ht="22.5" customHeight="1">
      <c r="B408" s="164"/>
      <c r="C408" s="165" t="s">
        <v>631</v>
      </c>
      <c r="D408" s="165" t="s">
        <v>127</v>
      </c>
      <c r="E408" s="166" t="s">
        <v>632</v>
      </c>
      <c r="F408" s="167" t="s">
        <v>633</v>
      </c>
      <c r="G408" s="168" t="s">
        <v>288</v>
      </c>
      <c r="H408" s="169">
        <v>34.5</v>
      </c>
      <c r="I408" s="170"/>
      <c r="J408" s="171">
        <f>ROUND(I408*H408,2)</f>
        <v>0</v>
      </c>
      <c r="K408" s="167" t="s">
        <v>174</v>
      </c>
      <c r="L408" s="40"/>
      <c r="M408" s="172" t="s">
        <v>5</v>
      </c>
      <c r="N408" s="173" t="s">
        <v>51</v>
      </c>
      <c r="O408" s="41"/>
      <c r="P408" s="174">
        <f>O408*H408</f>
        <v>0</v>
      </c>
      <c r="Q408" s="174">
        <v>0</v>
      </c>
      <c r="R408" s="174">
        <f>Q408*H408</f>
        <v>0</v>
      </c>
      <c r="S408" s="174">
        <v>0</v>
      </c>
      <c r="T408" s="175">
        <f>S408*H408</f>
        <v>0</v>
      </c>
      <c r="AR408" s="23" t="s">
        <v>125</v>
      </c>
      <c r="AT408" s="23" t="s">
        <v>127</v>
      </c>
      <c r="AU408" s="23" t="s">
        <v>89</v>
      </c>
      <c r="AY408" s="23" t="s">
        <v>126</v>
      </c>
      <c r="BE408" s="176">
        <f>IF(N408="základní",J408,0)</f>
        <v>0</v>
      </c>
      <c r="BF408" s="176">
        <f>IF(N408="snížená",J408,0)</f>
        <v>0</v>
      </c>
      <c r="BG408" s="176">
        <f>IF(N408="zákl. přenesená",J408,0)</f>
        <v>0</v>
      </c>
      <c r="BH408" s="176">
        <f>IF(N408="sníž. přenesená",J408,0)</f>
        <v>0</v>
      </c>
      <c r="BI408" s="176">
        <f>IF(N408="nulová",J408,0)</f>
        <v>0</v>
      </c>
      <c r="BJ408" s="23" t="s">
        <v>26</v>
      </c>
      <c r="BK408" s="176">
        <f>ROUND(I408*H408,2)</f>
        <v>0</v>
      </c>
      <c r="BL408" s="23" t="s">
        <v>125</v>
      </c>
      <c r="BM408" s="23" t="s">
        <v>634</v>
      </c>
    </row>
    <row r="409" spans="2:65" s="10" customFormat="1">
      <c r="B409" s="177"/>
      <c r="D409" s="202" t="s">
        <v>142</v>
      </c>
      <c r="E409" s="186" t="s">
        <v>5</v>
      </c>
      <c r="F409" s="203" t="s">
        <v>635</v>
      </c>
      <c r="H409" s="204">
        <v>34.5</v>
      </c>
      <c r="I409" s="182"/>
      <c r="L409" s="177"/>
      <c r="M409" s="183"/>
      <c r="N409" s="184"/>
      <c r="O409" s="184"/>
      <c r="P409" s="184"/>
      <c r="Q409" s="184"/>
      <c r="R409" s="184"/>
      <c r="S409" s="184"/>
      <c r="T409" s="185"/>
      <c r="AT409" s="186" t="s">
        <v>142</v>
      </c>
      <c r="AU409" s="186" t="s">
        <v>89</v>
      </c>
      <c r="AV409" s="10" t="s">
        <v>89</v>
      </c>
      <c r="AW409" s="10" t="s">
        <v>144</v>
      </c>
      <c r="AX409" s="10" t="s">
        <v>80</v>
      </c>
      <c r="AY409" s="186" t="s">
        <v>126</v>
      </c>
    </row>
    <row r="410" spans="2:65" s="12" customFormat="1">
      <c r="B410" s="205"/>
      <c r="D410" s="202" t="s">
        <v>142</v>
      </c>
      <c r="E410" s="235" t="s">
        <v>5</v>
      </c>
      <c r="F410" s="236" t="s">
        <v>177</v>
      </c>
      <c r="H410" s="237">
        <v>34.5</v>
      </c>
      <c r="I410" s="209"/>
      <c r="L410" s="205"/>
      <c r="M410" s="210"/>
      <c r="N410" s="211"/>
      <c r="O410" s="211"/>
      <c r="P410" s="211"/>
      <c r="Q410" s="211"/>
      <c r="R410" s="211"/>
      <c r="S410" s="211"/>
      <c r="T410" s="212"/>
      <c r="AT410" s="213" t="s">
        <v>142</v>
      </c>
      <c r="AU410" s="213" t="s">
        <v>89</v>
      </c>
      <c r="AV410" s="12" t="s">
        <v>125</v>
      </c>
      <c r="AW410" s="12" t="s">
        <v>144</v>
      </c>
      <c r="AX410" s="12" t="s">
        <v>26</v>
      </c>
      <c r="AY410" s="213" t="s">
        <v>126</v>
      </c>
    </row>
    <row r="411" spans="2:65" s="9" customFormat="1" ht="29.85" customHeight="1">
      <c r="B411" s="152"/>
      <c r="D411" s="153" t="s">
        <v>79</v>
      </c>
      <c r="E411" s="200" t="s">
        <v>636</v>
      </c>
      <c r="F411" s="200" t="s">
        <v>637</v>
      </c>
      <c r="I411" s="155"/>
      <c r="J411" s="201">
        <f>BK411</f>
        <v>0</v>
      </c>
      <c r="L411" s="152"/>
      <c r="M411" s="157"/>
      <c r="N411" s="158"/>
      <c r="O411" s="158"/>
      <c r="P411" s="159">
        <f>P412</f>
        <v>0</v>
      </c>
      <c r="Q411" s="158"/>
      <c r="R411" s="159">
        <f>R412</f>
        <v>0</v>
      </c>
      <c r="S411" s="158"/>
      <c r="T411" s="160">
        <f>T412</f>
        <v>0</v>
      </c>
      <c r="AR411" s="161" t="s">
        <v>26</v>
      </c>
      <c r="AT411" s="162" t="s">
        <v>79</v>
      </c>
      <c r="AU411" s="162" t="s">
        <v>26</v>
      </c>
      <c r="AY411" s="161" t="s">
        <v>126</v>
      </c>
      <c r="BK411" s="163">
        <f>BK412</f>
        <v>0</v>
      </c>
    </row>
    <row r="412" spans="2:65" s="1" customFormat="1" ht="31.5" customHeight="1">
      <c r="B412" s="164"/>
      <c r="C412" s="165" t="s">
        <v>638</v>
      </c>
      <c r="D412" s="165" t="s">
        <v>127</v>
      </c>
      <c r="E412" s="166" t="s">
        <v>639</v>
      </c>
      <c r="F412" s="167" t="s">
        <v>640</v>
      </c>
      <c r="G412" s="168" t="s">
        <v>288</v>
      </c>
      <c r="H412" s="169">
        <v>82.001000000000005</v>
      </c>
      <c r="I412" s="170"/>
      <c r="J412" s="171">
        <f>ROUND(I412*H412,2)</f>
        <v>0</v>
      </c>
      <c r="K412" s="167" t="s">
        <v>174</v>
      </c>
      <c r="L412" s="40"/>
      <c r="M412" s="172" t="s">
        <v>5</v>
      </c>
      <c r="N412" s="173" t="s">
        <v>51</v>
      </c>
      <c r="O412" s="41"/>
      <c r="P412" s="174">
        <f>O412*H412</f>
        <v>0</v>
      </c>
      <c r="Q412" s="174">
        <v>0</v>
      </c>
      <c r="R412" s="174">
        <f>Q412*H412</f>
        <v>0</v>
      </c>
      <c r="S412" s="174">
        <v>0</v>
      </c>
      <c r="T412" s="175">
        <f>S412*H412</f>
        <v>0</v>
      </c>
      <c r="AR412" s="23" t="s">
        <v>125</v>
      </c>
      <c r="AT412" s="23" t="s">
        <v>127</v>
      </c>
      <c r="AU412" s="23" t="s">
        <v>89</v>
      </c>
      <c r="AY412" s="23" t="s">
        <v>126</v>
      </c>
      <c r="BE412" s="176">
        <f>IF(N412="základní",J412,0)</f>
        <v>0</v>
      </c>
      <c r="BF412" s="176">
        <f>IF(N412="snížená",J412,0)</f>
        <v>0</v>
      </c>
      <c r="BG412" s="176">
        <f>IF(N412="zákl. přenesená",J412,0)</f>
        <v>0</v>
      </c>
      <c r="BH412" s="176">
        <f>IF(N412="sníž. přenesená",J412,0)</f>
        <v>0</v>
      </c>
      <c r="BI412" s="176">
        <f>IF(N412="nulová",J412,0)</f>
        <v>0</v>
      </c>
      <c r="BJ412" s="23" t="s">
        <v>26</v>
      </c>
      <c r="BK412" s="176">
        <f>ROUND(I412*H412,2)</f>
        <v>0</v>
      </c>
      <c r="BL412" s="23" t="s">
        <v>125</v>
      </c>
      <c r="BM412" s="23" t="s">
        <v>641</v>
      </c>
    </row>
    <row r="413" spans="2:65" s="9" customFormat="1" ht="37.35" customHeight="1">
      <c r="B413" s="152"/>
      <c r="D413" s="161" t="s">
        <v>79</v>
      </c>
      <c r="E413" s="198" t="s">
        <v>642</v>
      </c>
      <c r="F413" s="198" t="s">
        <v>643</v>
      </c>
      <c r="I413" s="155"/>
      <c r="J413" s="199">
        <f>BK413</f>
        <v>0</v>
      </c>
      <c r="L413" s="152"/>
      <c r="M413" s="157"/>
      <c r="N413" s="158"/>
      <c r="O413" s="158"/>
      <c r="P413" s="159">
        <f>P414</f>
        <v>0</v>
      </c>
      <c r="Q413" s="158"/>
      <c r="R413" s="159">
        <f>R414</f>
        <v>2.6928000000000001E-2</v>
      </c>
      <c r="S413" s="158"/>
      <c r="T413" s="160">
        <f>T414</f>
        <v>0</v>
      </c>
      <c r="AR413" s="161" t="s">
        <v>89</v>
      </c>
      <c r="AT413" s="162" t="s">
        <v>79</v>
      </c>
      <c r="AU413" s="162" t="s">
        <v>80</v>
      </c>
      <c r="AY413" s="161" t="s">
        <v>126</v>
      </c>
      <c r="BK413" s="163">
        <f>BK414</f>
        <v>0</v>
      </c>
    </row>
    <row r="414" spans="2:65" s="9" customFormat="1" ht="19.899999999999999" customHeight="1">
      <c r="B414" s="152"/>
      <c r="D414" s="153" t="s">
        <v>79</v>
      </c>
      <c r="E414" s="200" t="s">
        <v>644</v>
      </c>
      <c r="F414" s="200" t="s">
        <v>645</v>
      </c>
      <c r="I414" s="155"/>
      <c r="J414" s="201">
        <f>BK414</f>
        <v>0</v>
      </c>
      <c r="L414" s="152"/>
      <c r="M414" s="157"/>
      <c r="N414" s="158"/>
      <c r="O414" s="158"/>
      <c r="P414" s="159">
        <f>SUM(P415:P420)</f>
        <v>0</v>
      </c>
      <c r="Q414" s="158"/>
      <c r="R414" s="159">
        <f>SUM(R415:R420)</f>
        <v>2.6928000000000001E-2</v>
      </c>
      <c r="S414" s="158"/>
      <c r="T414" s="160">
        <f>SUM(T415:T420)</f>
        <v>0</v>
      </c>
      <c r="AR414" s="161" t="s">
        <v>89</v>
      </c>
      <c r="AT414" s="162" t="s">
        <v>79</v>
      </c>
      <c r="AU414" s="162" t="s">
        <v>26</v>
      </c>
      <c r="AY414" s="161" t="s">
        <v>126</v>
      </c>
      <c r="BK414" s="163">
        <f>SUM(BK415:BK420)</f>
        <v>0</v>
      </c>
    </row>
    <row r="415" spans="2:65" s="1" customFormat="1" ht="31.5" customHeight="1">
      <c r="B415" s="164"/>
      <c r="C415" s="165" t="s">
        <v>646</v>
      </c>
      <c r="D415" s="165" t="s">
        <v>127</v>
      </c>
      <c r="E415" s="166" t="s">
        <v>647</v>
      </c>
      <c r="F415" s="167" t="s">
        <v>839</v>
      </c>
      <c r="G415" s="168" t="s">
        <v>173</v>
      </c>
      <c r="H415" s="169">
        <v>27.2</v>
      </c>
      <c r="I415" s="170"/>
      <c r="J415" s="171">
        <f>ROUND(I415*H415,2)</f>
        <v>0</v>
      </c>
      <c r="K415" s="167" t="s">
        <v>174</v>
      </c>
      <c r="L415" s="40"/>
      <c r="M415" s="172" t="s">
        <v>5</v>
      </c>
      <c r="N415" s="173" t="s">
        <v>51</v>
      </c>
      <c r="O415" s="41"/>
      <c r="P415" s="174">
        <f>O415*H415</f>
        <v>0</v>
      </c>
      <c r="Q415" s="174">
        <v>7.1000000000000002E-4</v>
      </c>
      <c r="R415" s="174">
        <f>Q415*H415</f>
        <v>1.9311999999999999E-2</v>
      </c>
      <c r="S415" s="174">
        <v>0</v>
      </c>
      <c r="T415" s="175">
        <f>S415*H415</f>
        <v>0</v>
      </c>
      <c r="AR415" s="23" t="s">
        <v>256</v>
      </c>
      <c r="AT415" s="23" t="s">
        <v>127</v>
      </c>
      <c r="AU415" s="23" t="s">
        <v>89</v>
      </c>
      <c r="AY415" s="23" t="s">
        <v>126</v>
      </c>
      <c r="BE415" s="176">
        <f>IF(N415="základní",J415,0)</f>
        <v>0</v>
      </c>
      <c r="BF415" s="176">
        <f>IF(N415="snížená",J415,0)</f>
        <v>0</v>
      </c>
      <c r="BG415" s="176">
        <f>IF(N415="zákl. přenesená",J415,0)</f>
        <v>0</v>
      </c>
      <c r="BH415" s="176">
        <f>IF(N415="sníž. přenesená",J415,0)</f>
        <v>0</v>
      </c>
      <c r="BI415" s="176">
        <f>IF(N415="nulová",J415,0)</f>
        <v>0</v>
      </c>
      <c r="BJ415" s="23" t="s">
        <v>26</v>
      </c>
      <c r="BK415" s="176">
        <f>ROUND(I415*H415,2)</f>
        <v>0</v>
      </c>
      <c r="BL415" s="23" t="s">
        <v>256</v>
      </c>
      <c r="BM415" s="23" t="s">
        <v>648</v>
      </c>
    </row>
    <row r="416" spans="2:65" s="10" customFormat="1">
      <c r="B416" s="177"/>
      <c r="D416" s="202" t="s">
        <v>142</v>
      </c>
      <c r="E416" s="186" t="s">
        <v>5</v>
      </c>
      <c r="F416" s="203" t="s">
        <v>649</v>
      </c>
      <c r="H416" s="204">
        <v>27.2</v>
      </c>
      <c r="I416" s="182"/>
      <c r="L416" s="177"/>
      <c r="M416" s="183"/>
      <c r="N416" s="184"/>
      <c r="O416" s="184"/>
      <c r="P416" s="184"/>
      <c r="Q416" s="184"/>
      <c r="R416" s="184"/>
      <c r="S416" s="184"/>
      <c r="T416" s="185"/>
      <c r="AT416" s="186" t="s">
        <v>142</v>
      </c>
      <c r="AU416" s="186" t="s">
        <v>89</v>
      </c>
      <c r="AV416" s="10" t="s">
        <v>89</v>
      </c>
      <c r="AW416" s="10" t="s">
        <v>144</v>
      </c>
      <c r="AX416" s="10" t="s">
        <v>80</v>
      </c>
      <c r="AY416" s="186" t="s">
        <v>126</v>
      </c>
    </row>
    <row r="417" spans="2:65" s="12" customFormat="1">
      <c r="B417" s="205"/>
      <c r="D417" s="178" t="s">
        <v>142</v>
      </c>
      <c r="E417" s="206" t="s">
        <v>5</v>
      </c>
      <c r="F417" s="207" t="s">
        <v>177</v>
      </c>
      <c r="H417" s="208">
        <v>27.2</v>
      </c>
      <c r="I417" s="209"/>
      <c r="L417" s="205"/>
      <c r="M417" s="210"/>
      <c r="N417" s="211"/>
      <c r="O417" s="211"/>
      <c r="P417" s="211"/>
      <c r="Q417" s="211"/>
      <c r="R417" s="211"/>
      <c r="S417" s="211"/>
      <c r="T417" s="212"/>
      <c r="AT417" s="213" t="s">
        <v>142</v>
      </c>
      <c r="AU417" s="213" t="s">
        <v>89</v>
      </c>
      <c r="AV417" s="12" t="s">
        <v>125</v>
      </c>
      <c r="AW417" s="12" t="s">
        <v>144</v>
      </c>
      <c r="AX417" s="12" t="s">
        <v>26</v>
      </c>
      <c r="AY417" s="213" t="s">
        <v>126</v>
      </c>
    </row>
    <row r="418" spans="2:65" s="1" customFormat="1" ht="22.5" customHeight="1">
      <c r="B418" s="164"/>
      <c r="C418" s="165" t="s">
        <v>650</v>
      </c>
      <c r="D418" s="165" t="s">
        <v>127</v>
      </c>
      <c r="E418" s="166" t="s">
        <v>651</v>
      </c>
      <c r="F418" s="167" t="s">
        <v>838</v>
      </c>
      <c r="G418" s="168" t="s">
        <v>200</v>
      </c>
      <c r="H418" s="169">
        <v>27.2</v>
      </c>
      <c r="I418" s="170"/>
      <c r="J418" s="171">
        <f>ROUND(I418*H418,2)</f>
        <v>0</v>
      </c>
      <c r="K418" s="167" t="s">
        <v>174</v>
      </c>
      <c r="L418" s="40"/>
      <c r="M418" s="172" t="s">
        <v>5</v>
      </c>
      <c r="N418" s="173" t="s">
        <v>51</v>
      </c>
      <c r="O418" s="41"/>
      <c r="P418" s="174">
        <f>O418*H418</f>
        <v>0</v>
      </c>
      <c r="Q418" s="174">
        <v>2.7999999999999998E-4</v>
      </c>
      <c r="R418" s="174">
        <f>Q418*H418</f>
        <v>7.6159999999999995E-3</v>
      </c>
      <c r="S418" s="174">
        <v>0</v>
      </c>
      <c r="T418" s="175">
        <f>S418*H418</f>
        <v>0</v>
      </c>
      <c r="AR418" s="23" t="s">
        <v>256</v>
      </c>
      <c r="AT418" s="23" t="s">
        <v>127</v>
      </c>
      <c r="AU418" s="23" t="s">
        <v>89</v>
      </c>
      <c r="AY418" s="23" t="s">
        <v>126</v>
      </c>
      <c r="BE418" s="176">
        <f>IF(N418="základní",J418,0)</f>
        <v>0</v>
      </c>
      <c r="BF418" s="176">
        <f>IF(N418="snížená",J418,0)</f>
        <v>0</v>
      </c>
      <c r="BG418" s="176">
        <f>IF(N418="zákl. přenesená",J418,0)</f>
        <v>0</v>
      </c>
      <c r="BH418" s="176">
        <f>IF(N418="sníž. přenesená",J418,0)</f>
        <v>0</v>
      </c>
      <c r="BI418" s="176">
        <f>IF(N418="nulová",J418,0)</f>
        <v>0</v>
      </c>
      <c r="BJ418" s="23" t="s">
        <v>26</v>
      </c>
      <c r="BK418" s="176">
        <f>ROUND(I418*H418,2)</f>
        <v>0</v>
      </c>
      <c r="BL418" s="23" t="s">
        <v>256</v>
      </c>
      <c r="BM418" s="23" t="s">
        <v>652</v>
      </c>
    </row>
    <row r="419" spans="2:65" s="10" customFormat="1">
      <c r="B419" s="177"/>
      <c r="D419" s="202" t="s">
        <v>142</v>
      </c>
      <c r="E419" s="186" t="s">
        <v>5</v>
      </c>
      <c r="F419" s="203" t="s">
        <v>653</v>
      </c>
      <c r="H419" s="204">
        <v>27.2</v>
      </c>
      <c r="I419" s="182"/>
      <c r="L419" s="177"/>
      <c r="M419" s="183"/>
      <c r="N419" s="184"/>
      <c r="O419" s="184"/>
      <c r="P419" s="184"/>
      <c r="Q419" s="184"/>
      <c r="R419" s="184"/>
      <c r="S419" s="184"/>
      <c r="T419" s="185"/>
      <c r="AT419" s="186" t="s">
        <v>142</v>
      </c>
      <c r="AU419" s="186" t="s">
        <v>89</v>
      </c>
      <c r="AV419" s="10" t="s">
        <v>89</v>
      </c>
      <c r="AW419" s="10" t="s">
        <v>144</v>
      </c>
      <c r="AX419" s="10" t="s">
        <v>80</v>
      </c>
      <c r="AY419" s="186" t="s">
        <v>126</v>
      </c>
    </row>
    <row r="420" spans="2:65" s="12" customFormat="1">
      <c r="B420" s="205"/>
      <c r="D420" s="202" t="s">
        <v>142</v>
      </c>
      <c r="E420" s="235" t="s">
        <v>5</v>
      </c>
      <c r="F420" s="236" t="s">
        <v>177</v>
      </c>
      <c r="H420" s="237">
        <v>27.2</v>
      </c>
      <c r="I420" s="209"/>
      <c r="L420" s="205"/>
      <c r="M420" s="238"/>
      <c r="N420" s="239"/>
      <c r="O420" s="239"/>
      <c r="P420" s="239"/>
      <c r="Q420" s="239"/>
      <c r="R420" s="239"/>
      <c r="S420" s="239"/>
      <c r="T420" s="240"/>
      <c r="AT420" s="213" t="s">
        <v>142</v>
      </c>
      <c r="AU420" s="213" t="s">
        <v>89</v>
      </c>
      <c r="AV420" s="12" t="s">
        <v>125</v>
      </c>
      <c r="AW420" s="12" t="s">
        <v>144</v>
      </c>
      <c r="AX420" s="12" t="s">
        <v>26</v>
      </c>
      <c r="AY420" s="213" t="s">
        <v>126</v>
      </c>
    </row>
    <row r="421" spans="2:65" s="1" customFormat="1" ht="6.95" customHeight="1">
      <c r="B421" s="55"/>
      <c r="C421" s="56"/>
      <c r="D421" s="56"/>
      <c r="E421" s="56"/>
      <c r="F421" s="56"/>
      <c r="G421" s="56"/>
      <c r="H421" s="56"/>
      <c r="I421" s="126"/>
      <c r="J421" s="56"/>
      <c r="K421" s="56"/>
      <c r="L421" s="40"/>
    </row>
  </sheetData>
  <autoFilter ref="C87:K420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4" t="s">
        <v>654</v>
      </c>
      <c r="D3" s="364"/>
      <c r="E3" s="364"/>
      <c r="F3" s="364"/>
      <c r="G3" s="364"/>
      <c r="H3" s="364"/>
      <c r="I3" s="364"/>
      <c r="J3" s="364"/>
      <c r="K3" s="246"/>
    </row>
    <row r="4" spans="2:11" ht="25.5" customHeight="1">
      <c r="B4" s="247"/>
      <c r="C4" s="365" t="s">
        <v>655</v>
      </c>
      <c r="D4" s="365"/>
      <c r="E4" s="365"/>
      <c r="F4" s="365"/>
      <c r="G4" s="365"/>
      <c r="H4" s="365"/>
      <c r="I4" s="365"/>
      <c r="J4" s="365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6" t="s">
        <v>656</v>
      </c>
      <c r="D6" s="366"/>
      <c r="E6" s="366"/>
      <c r="F6" s="366"/>
      <c r="G6" s="366"/>
      <c r="H6" s="366"/>
      <c r="I6" s="366"/>
      <c r="J6" s="366"/>
      <c r="K6" s="248"/>
    </row>
    <row r="7" spans="2:11" ht="15" customHeight="1">
      <c r="B7" s="251"/>
      <c r="C7" s="366" t="s">
        <v>657</v>
      </c>
      <c r="D7" s="366"/>
      <c r="E7" s="366"/>
      <c r="F7" s="366"/>
      <c r="G7" s="366"/>
      <c r="H7" s="366"/>
      <c r="I7" s="366"/>
      <c r="J7" s="366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6" t="s">
        <v>658</v>
      </c>
      <c r="D9" s="366"/>
      <c r="E9" s="366"/>
      <c r="F9" s="366"/>
      <c r="G9" s="366"/>
      <c r="H9" s="366"/>
      <c r="I9" s="366"/>
      <c r="J9" s="366"/>
      <c r="K9" s="248"/>
    </row>
    <row r="10" spans="2:11" ht="15" customHeight="1">
      <c r="B10" s="251"/>
      <c r="C10" s="250"/>
      <c r="D10" s="366" t="s">
        <v>659</v>
      </c>
      <c r="E10" s="366"/>
      <c r="F10" s="366"/>
      <c r="G10" s="366"/>
      <c r="H10" s="366"/>
      <c r="I10" s="366"/>
      <c r="J10" s="366"/>
      <c r="K10" s="248"/>
    </row>
    <row r="11" spans="2:11" ht="15" customHeight="1">
      <c r="B11" s="251"/>
      <c r="C11" s="252"/>
      <c r="D11" s="366" t="s">
        <v>660</v>
      </c>
      <c r="E11" s="366"/>
      <c r="F11" s="366"/>
      <c r="G11" s="366"/>
      <c r="H11" s="366"/>
      <c r="I11" s="366"/>
      <c r="J11" s="366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6" t="s">
        <v>661</v>
      </c>
      <c r="E13" s="366"/>
      <c r="F13" s="366"/>
      <c r="G13" s="366"/>
      <c r="H13" s="366"/>
      <c r="I13" s="366"/>
      <c r="J13" s="366"/>
      <c r="K13" s="248"/>
    </row>
    <row r="14" spans="2:11" ht="15" customHeight="1">
      <c r="B14" s="251"/>
      <c r="C14" s="252"/>
      <c r="D14" s="366" t="s">
        <v>662</v>
      </c>
      <c r="E14" s="366"/>
      <c r="F14" s="366"/>
      <c r="G14" s="366"/>
      <c r="H14" s="366"/>
      <c r="I14" s="366"/>
      <c r="J14" s="366"/>
      <c r="K14" s="248"/>
    </row>
    <row r="15" spans="2:11" ht="15" customHeight="1">
      <c r="B15" s="251"/>
      <c r="C15" s="252"/>
      <c r="D15" s="366" t="s">
        <v>663</v>
      </c>
      <c r="E15" s="366"/>
      <c r="F15" s="366"/>
      <c r="G15" s="366"/>
      <c r="H15" s="366"/>
      <c r="I15" s="366"/>
      <c r="J15" s="366"/>
      <c r="K15" s="248"/>
    </row>
    <row r="16" spans="2:11" ht="15" customHeight="1">
      <c r="B16" s="251"/>
      <c r="C16" s="252"/>
      <c r="D16" s="252"/>
      <c r="E16" s="253" t="s">
        <v>87</v>
      </c>
      <c r="F16" s="366" t="s">
        <v>664</v>
      </c>
      <c r="G16" s="366"/>
      <c r="H16" s="366"/>
      <c r="I16" s="366"/>
      <c r="J16" s="366"/>
      <c r="K16" s="248"/>
    </row>
    <row r="17" spans="2:11" ht="15" customHeight="1">
      <c r="B17" s="251"/>
      <c r="C17" s="252"/>
      <c r="D17" s="252"/>
      <c r="E17" s="253" t="s">
        <v>665</v>
      </c>
      <c r="F17" s="366" t="s">
        <v>666</v>
      </c>
      <c r="G17" s="366"/>
      <c r="H17" s="366"/>
      <c r="I17" s="366"/>
      <c r="J17" s="366"/>
      <c r="K17" s="248"/>
    </row>
    <row r="18" spans="2:11" ht="15" customHeight="1">
      <c r="B18" s="251"/>
      <c r="C18" s="252"/>
      <c r="D18" s="252"/>
      <c r="E18" s="253" t="s">
        <v>667</v>
      </c>
      <c r="F18" s="366" t="s">
        <v>668</v>
      </c>
      <c r="G18" s="366"/>
      <c r="H18" s="366"/>
      <c r="I18" s="366"/>
      <c r="J18" s="366"/>
      <c r="K18" s="248"/>
    </row>
    <row r="19" spans="2:11" ht="15" customHeight="1">
      <c r="B19" s="251"/>
      <c r="C19" s="252"/>
      <c r="D19" s="252"/>
      <c r="E19" s="253" t="s">
        <v>669</v>
      </c>
      <c r="F19" s="366" t="s">
        <v>86</v>
      </c>
      <c r="G19" s="366"/>
      <c r="H19" s="366"/>
      <c r="I19" s="366"/>
      <c r="J19" s="366"/>
      <c r="K19" s="248"/>
    </row>
    <row r="20" spans="2:11" ht="15" customHeight="1">
      <c r="B20" s="251"/>
      <c r="C20" s="252"/>
      <c r="D20" s="252"/>
      <c r="E20" s="253" t="s">
        <v>670</v>
      </c>
      <c r="F20" s="366" t="s">
        <v>671</v>
      </c>
      <c r="G20" s="366"/>
      <c r="H20" s="366"/>
      <c r="I20" s="366"/>
      <c r="J20" s="366"/>
      <c r="K20" s="248"/>
    </row>
    <row r="21" spans="2:11" ht="15" customHeight="1">
      <c r="B21" s="251"/>
      <c r="C21" s="252"/>
      <c r="D21" s="252"/>
      <c r="E21" s="253" t="s">
        <v>672</v>
      </c>
      <c r="F21" s="366" t="s">
        <v>673</v>
      </c>
      <c r="G21" s="366"/>
      <c r="H21" s="366"/>
      <c r="I21" s="366"/>
      <c r="J21" s="366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6" t="s">
        <v>674</v>
      </c>
      <c r="D23" s="366"/>
      <c r="E23" s="366"/>
      <c r="F23" s="366"/>
      <c r="G23" s="366"/>
      <c r="H23" s="366"/>
      <c r="I23" s="366"/>
      <c r="J23" s="366"/>
      <c r="K23" s="248"/>
    </row>
    <row r="24" spans="2:11" ht="15" customHeight="1">
      <c r="B24" s="251"/>
      <c r="C24" s="366" t="s">
        <v>675</v>
      </c>
      <c r="D24" s="366"/>
      <c r="E24" s="366"/>
      <c r="F24" s="366"/>
      <c r="G24" s="366"/>
      <c r="H24" s="366"/>
      <c r="I24" s="366"/>
      <c r="J24" s="366"/>
      <c r="K24" s="248"/>
    </row>
    <row r="25" spans="2:11" ht="15" customHeight="1">
      <c r="B25" s="251"/>
      <c r="C25" s="250"/>
      <c r="D25" s="366" t="s">
        <v>676</v>
      </c>
      <c r="E25" s="366"/>
      <c r="F25" s="366"/>
      <c r="G25" s="366"/>
      <c r="H25" s="366"/>
      <c r="I25" s="366"/>
      <c r="J25" s="366"/>
      <c r="K25" s="248"/>
    </row>
    <row r="26" spans="2:11" ht="15" customHeight="1">
      <c r="B26" s="251"/>
      <c r="C26" s="252"/>
      <c r="D26" s="366" t="s">
        <v>677</v>
      </c>
      <c r="E26" s="366"/>
      <c r="F26" s="366"/>
      <c r="G26" s="366"/>
      <c r="H26" s="366"/>
      <c r="I26" s="366"/>
      <c r="J26" s="366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6" t="s">
        <v>678</v>
      </c>
      <c r="E28" s="366"/>
      <c r="F28" s="366"/>
      <c r="G28" s="366"/>
      <c r="H28" s="366"/>
      <c r="I28" s="366"/>
      <c r="J28" s="366"/>
      <c r="K28" s="248"/>
    </row>
    <row r="29" spans="2:11" ht="15" customHeight="1">
      <c r="B29" s="251"/>
      <c r="C29" s="252"/>
      <c r="D29" s="366" t="s">
        <v>679</v>
      </c>
      <c r="E29" s="366"/>
      <c r="F29" s="366"/>
      <c r="G29" s="366"/>
      <c r="H29" s="366"/>
      <c r="I29" s="366"/>
      <c r="J29" s="366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6" t="s">
        <v>680</v>
      </c>
      <c r="E31" s="366"/>
      <c r="F31" s="366"/>
      <c r="G31" s="366"/>
      <c r="H31" s="366"/>
      <c r="I31" s="366"/>
      <c r="J31" s="366"/>
      <c r="K31" s="248"/>
    </row>
    <row r="32" spans="2:11" ht="15" customHeight="1">
      <c r="B32" s="251"/>
      <c r="C32" s="252"/>
      <c r="D32" s="366" t="s">
        <v>681</v>
      </c>
      <c r="E32" s="366"/>
      <c r="F32" s="366"/>
      <c r="G32" s="366"/>
      <c r="H32" s="366"/>
      <c r="I32" s="366"/>
      <c r="J32" s="366"/>
      <c r="K32" s="248"/>
    </row>
    <row r="33" spans="2:11" ht="15" customHeight="1">
      <c r="B33" s="251"/>
      <c r="C33" s="252"/>
      <c r="D33" s="366" t="s">
        <v>682</v>
      </c>
      <c r="E33" s="366"/>
      <c r="F33" s="366"/>
      <c r="G33" s="366"/>
      <c r="H33" s="366"/>
      <c r="I33" s="366"/>
      <c r="J33" s="366"/>
      <c r="K33" s="248"/>
    </row>
    <row r="34" spans="2:11" ht="15" customHeight="1">
      <c r="B34" s="251"/>
      <c r="C34" s="252"/>
      <c r="D34" s="250"/>
      <c r="E34" s="254" t="s">
        <v>110</v>
      </c>
      <c r="F34" s="250"/>
      <c r="G34" s="366" t="s">
        <v>683</v>
      </c>
      <c r="H34" s="366"/>
      <c r="I34" s="366"/>
      <c r="J34" s="366"/>
      <c r="K34" s="248"/>
    </row>
    <row r="35" spans="2:11" ht="30.75" customHeight="1">
      <c r="B35" s="251"/>
      <c r="C35" s="252"/>
      <c r="D35" s="250"/>
      <c r="E35" s="254" t="s">
        <v>684</v>
      </c>
      <c r="F35" s="250"/>
      <c r="G35" s="366" t="s">
        <v>685</v>
      </c>
      <c r="H35" s="366"/>
      <c r="I35" s="366"/>
      <c r="J35" s="366"/>
      <c r="K35" s="248"/>
    </row>
    <row r="36" spans="2:11" ht="15" customHeight="1">
      <c r="B36" s="251"/>
      <c r="C36" s="252"/>
      <c r="D36" s="250"/>
      <c r="E36" s="254" t="s">
        <v>61</v>
      </c>
      <c r="F36" s="250"/>
      <c r="G36" s="366" t="s">
        <v>686</v>
      </c>
      <c r="H36" s="366"/>
      <c r="I36" s="366"/>
      <c r="J36" s="366"/>
      <c r="K36" s="248"/>
    </row>
    <row r="37" spans="2:11" ht="15" customHeight="1">
      <c r="B37" s="251"/>
      <c r="C37" s="252"/>
      <c r="D37" s="250"/>
      <c r="E37" s="254" t="s">
        <v>111</v>
      </c>
      <c r="F37" s="250"/>
      <c r="G37" s="366" t="s">
        <v>687</v>
      </c>
      <c r="H37" s="366"/>
      <c r="I37" s="366"/>
      <c r="J37" s="366"/>
      <c r="K37" s="248"/>
    </row>
    <row r="38" spans="2:11" ht="15" customHeight="1">
      <c r="B38" s="251"/>
      <c r="C38" s="252"/>
      <c r="D38" s="250"/>
      <c r="E38" s="254" t="s">
        <v>112</v>
      </c>
      <c r="F38" s="250"/>
      <c r="G38" s="366" t="s">
        <v>688</v>
      </c>
      <c r="H38" s="366"/>
      <c r="I38" s="366"/>
      <c r="J38" s="366"/>
      <c r="K38" s="248"/>
    </row>
    <row r="39" spans="2:11" ht="15" customHeight="1">
      <c r="B39" s="251"/>
      <c r="C39" s="252"/>
      <c r="D39" s="250"/>
      <c r="E39" s="254" t="s">
        <v>113</v>
      </c>
      <c r="F39" s="250"/>
      <c r="G39" s="366" t="s">
        <v>689</v>
      </c>
      <c r="H39" s="366"/>
      <c r="I39" s="366"/>
      <c r="J39" s="366"/>
      <c r="K39" s="248"/>
    </row>
    <row r="40" spans="2:11" ht="15" customHeight="1">
      <c r="B40" s="251"/>
      <c r="C40" s="252"/>
      <c r="D40" s="250"/>
      <c r="E40" s="254" t="s">
        <v>690</v>
      </c>
      <c r="F40" s="250"/>
      <c r="G40" s="366" t="s">
        <v>691</v>
      </c>
      <c r="H40" s="366"/>
      <c r="I40" s="366"/>
      <c r="J40" s="366"/>
      <c r="K40" s="248"/>
    </row>
    <row r="41" spans="2:11" ht="15" customHeight="1">
      <c r="B41" s="251"/>
      <c r="C41" s="252"/>
      <c r="D41" s="250"/>
      <c r="E41" s="254"/>
      <c r="F41" s="250"/>
      <c r="G41" s="366" t="s">
        <v>692</v>
      </c>
      <c r="H41" s="366"/>
      <c r="I41" s="366"/>
      <c r="J41" s="366"/>
      <c r="K41" s="248"/>
    </row>
    <row r="42" spans="2:11" ht="15" customHeight="1">
      <c r="B42" s="251"/>
      <c r="C42" s="252"/>
      <c r="D42" s="250"/>
      <c r="E42" s="254" t="s">
        <v>693</v>
      </c>
      <c r="F42" s="250"/>
      <c r="G42" s="366" t="s">
        <v>694</v>
      </c>
      <c r="H42" s="366"/>
      <c r="I42" s="366"/>
      <c r="J42" s="366"/>
      <c r="K42" s="248"/>
    </row>
    <row r="43" spans="2:11" ht="15" customHeight="1">
      <c r="B43" s="251"/>
      <c r="C43" s="252"/>
      <c r="D43" s="250"/>
      <c r="E43" s="254" t="s">
        <v>115</v>
      </c>
      <c r="F43" s="250"/>
      <c r="G43" s="366" t="s">
        <v>695</v>
      </c>
      <c r="H43" s="366"/>
      <c r="I43" s="366"/>
      <c r="J43" s="366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6" t="s">
        <v>696</v>
      </c>
      <c r="E45" s="366"/>
      <c r="F45" s="366"/>
      <c r="G45" s="366"/>
      <c r="H45" s="366"/>
      <c r="I45" s="366"/>
      <c r="J45" s="366"/>
      <c r="K45" s="248"/>
    </row>
    <row r="46" spans="2:11" ht="15" customHeight="1">
      <c r="B46" s="251"/>
      <c r="C46" s="252"/>
      <c r="D46" s="252"/>
      <c r="E46" s="366" t="s">
        <v>697</v>
      </c>
      <c r="F46" s="366"/>
      <c r="G46" s="366"/>
      <c r="H46" s="366"/>
      <c r="I46" s="366"/>
      <c r="J46" s="366"/>
      <c r="K46" s="248"/>
    </row>
    <row r="47" spans="2:11" ht="15" customHeight="1">
      <c r="B47" s="251"/>
      <c r="C47" s="252"/>
      <c r="D47" s="252"/>
      <c r="E47" s="366" t="s">
        <v>698</v>
      </c>
      <c r="F47" s="366"/>
      <c r="G47" s="366"/>
      <c r="H47" s="366"/>
      <c r="I47" s="366"/>
      <c r="J47" s="366"/>
      <c r="K47" s="248"/>
    </row>
    <row r="48" spans="2:11" ht="15" customHeight="1">
      <c r="B48" s="251"/>
      <c r="C48" s="252"/>
      <c r="D48" s="252"/>
      <c r="E48" s="366" t="s">
        <v>699</v>
      </c>
      <c r="F48" s="366"/>
      <c r="G48" s="366"/>
      <c r="H48" s="366"/>
      <c r="I48" s="366"/>
      <c r="J48" s="366"/>
      <c r="K48" s="248"/>
    </row>
    <row r="49" spans="2:11" ht="15" customHeight="1">
      <c r="B49" s="251"/>
      <c r="C49" s="252"/>
      <c r="D49" s="366" t="s">
        <v>700</v>
      </c>
      <c r="E49" s="366"/>
      <c r="F49" s="366"/>
      <c r="G49" s="366"/>
      <c r="H49" s="366"/>
      <c r="I49" s="366"/>
      <c r="J49" s="366"/>
      <c r="K49" s="248"/>
    </row>
    <row r="50" spans="2:11" ht="25.5" customHeight="1">
      <c r="B50" s="247"/>
      <c r="C50" s="365" t="s">
        <v>701</v>
      </c>
      <c r="D50" s="365"/>
      <c r="E50" s="365"/>
      <c r="F50" s="365"/>
      <c r="G50" s="365"/>
      <c r="H50" s="365"/>
      <c r="I50" s="365"/>
      <c r="J50" s="365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6" t="s">
        <v>702</v>
      </c>
      <c r="D52" s="366"/>
      <c r="E52" s="366"/>
      <c r="F52" s="366"/>
      <c r="G52" s="366"/>
      <c r="H52" s="366"/>
      <c r="I52" s="366"/>
      <c r="J52" s="366"/>
      <c r="K52" s="248"/>
    </row>
    <row r="53" spans="2:11" ht="15" customHeight="1">
      <c r="B53" s="247"/>
      <c r="C53" s="366" t="s">
        <v>703</v>
      </c>
      <c r="D53" s="366"/>
      <c r="E53" s="366"/>
      <c r="F53" s="366"/>
      <c r="G53" s="366"/>
      <c r="H53" s="366"/>
      <c r="I53" s="366"/>
      <c r="J53" s="366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6" t="s">
        <v>704</v>
      </c>
      <c r="D55" s="366"/>
      <c r="E55" s="366"/>
      <c r="F55" s="366"/>
      <c r="G55" s="366"/>
      <c r="H55" s="366"/>
      <c r="I55" s="366"/>
      <c r="J55" s="366"/>
      <c r="K55" s="248"/>
    </row>
    <row r="56" spans="2:11" ht="15" customHeight="1">
      <c r="B56" s="247"/>
      <c r="C56" s="252"/>
      <c r="D56" s="366" t="s">
        <v>705</v>
      </c>
      <c r="E56" s="366"/>
      <c r="F56" s="366"/>
      <c r="G56" s="366"/>
      <c r="H56" s="366"/>
      <c r="I56" s="366"/>
      <c r="J56" s="366"/>
      <c r="K56" s="248"/>
    </row>
    <row r="57" spans="2:11" ht="15" customHeight="1">
      <c r="B57" s="247"/>
      <c r="C57" s="252"/>
      <c r="D57" s="366" t="s">
        <v>706</v>
      </c>
      <c r="E57" s="366"/>
      <c r="F57" s="366"/>
      <c r="G57" s="366"/>
      <c r="H57" s="366"/>
      <c r="I57" s="366"/>
      <c r="J57" s="366"/>
      <c r="K57" s="248"/>
    </row>
    <row r="58" spans="2:11" ht="15" customHeight="1">
      <c r="B58" s="247"/>
      <c r="C58" s="252"/>
      <c r="D58" s="366" t="s">
        <v>707</v>
      </c>
      <c r="E58" s="366"/>
      <c r="F58" s="366"/>
      <c r="G58" s="366"/>
      <c r="H58" s="366"/>
      <c r="I58" s="366"/>
      <c r="J58" s="366"/>
      <c r="K58" s="248"/>
    </row>
    <row r="59" spans="2:11" ht="15" customHeight="1">
      <c r="B59" s="247"/>
      <c r="C59" s="252"/>
      <c r="D59" s="366" t="s">
        <v>708</v>
      </c>
      <c r="E59" s="366"/>
      <c r="F59" s="366"/>
      <c r="G59" s="366"/>
      <c r="H59" s="366"/>
      <c r="I59" s="366"/>
      <c r="J59" s="366"/>
      <c r="K59" s="248"/>
    </row>
    <row r="60" spans="2:11" ht="15" customHeight="1">
      <c r="B60" s="247"/>
      <c r="C60" s="252"/>
      <c r="D60" s="368" t="s">
        <v>709</v>
      </c>
      <c r="E60" s="368"/>
      <c r="F60" s="368"/>
      <c r="G60" s="368"/>
      <c r="H60" s="368"/>
      <c r="I60" s="368"/>
      <c r="J60" s="368"/>
      <c r="K60" s="248"/>
    </row>
    <row r="61" spans="2:11" ht="15" customHeight="1">
      <c r="B61" s="247"/>
      <c r="C61" s="252"/>
      <c r="D61" s="366" t="s">
        <v>710</v>
      </c>
      <c r="E61" s="366"/>
      <c r="F61" s="366"/>
      <c r="G61" s="366"/>
      <c r="H61" s="366"/>
      <c r="I61" s="366"/>
      <c r="J61" s="366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6" t="s">
        <v>711</v>
      </c>
      <c r="E63" s="366"/>
      <c r="F63" s="366"/>
      <c r="G63" s="366"/>
      <c r="H63" s="366"/>
      <c r="I63" s="366"/>
      <c r="J63" s="366"/>
      <c r="K63" s="248"/>
    </row>
    <row r="64" spans="2:11" ht="15" customHeight="1">
      <c r="B64" s="247"/>
      <c r="C64" s="252"/>
      <c r="D64" s="368" t="s">
        <v>712</v>
      </c>
      <c r="E64" s="368"/>
      <c r="F64" s="368"/>
      <c r="G64" s="368"/>
      <c r="H64" s="368"/>
      <c r="I64" s="368"/>
      <c r="J64" s="368"/>
      <c r="K64" s="248"/>
    </row>
    <row r="65" spans="2:11" ht="15" customHeight="1">
      <c r="B65" s="247"/>
      <c r="C65" s="252"/>
      <c r="D65" s="366" t="s">
        <v>713</v>
      </c>
      <c r="E65" s="366"/>
      <c r="F65" s="366"/>
      <c r="G65" s="366"/>
      <c r="H65" s="366"/>
      <c r="I65" s="366"/>
      <c r="J65" s="366"/>
      <c r="K65" s="248"/>
    </row>
    <row r="66" spans="2:11" ht="15" customHeight="1">
      <c r="B66" s="247"/>
      <c r="C66" s="252"/>
      <c r="D66" s="366" t="s">
        <v>714</v>
      </c>
      <c r="E66" s="366"/>
      <c r="F66" s="366"/>
      <c r="G66" s="366"/>
      <c r="H66" s="366"/>
      <c r="I66" s="366"/>
      <c r="J66" s="366"/>
      <c r="K66" s="248"/>
    </row>
    <row r="67" spans="2:11" ht="15" customHeight="1">
      <c r="B67" s="247"/>
      <c r="C67" s="252"/>
      <c r="D67" s="366" t="s">
        <v>715</v>
      </c>
      <c r="E67" s="366"/>
      <c r="F67" s="366"/>
      <c r="G67" s="366"/>
      <c r="H67" s="366"/>
      <c r="I67" s="366"/>
      <c r="J67" s="366"/>
      <c r="K67" s="248"/>
    </row>
    <row r="68" spans="2:11" ht="15" customHeight="1">
      <c r="B68" s="247"/>
      <c r="C68" s="252"/>
      <c r="D68" s="366" t="s">
        <v>716</v>
      </c>
      <c r="E68" s="366"/>
      <c r="F68" s="366"/>
      <c r="G68" s="366"/>
      <c r="H68" s="366"/>
      <c r="I68" s="366"/>
      <c r="J68" s="366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69" t="s">
        <v>98</v>
      </c>
      <c r="D73" s="369"/>
      <c r="E73" s="369"/>
      <c r="F73" s="369"/>
      <c r="G73" s="369"/>
      <c r="H73" s="369"/>
      <c r="I73" s="369"/>
      <c r="J73" s="369"/>
      <c r="K73" s="265"/>
    </row>
    <row r="74" spans="2:11" ht="17.25" customHeight="1">
      <c r="B74" s="264"/>
      <c r="C74" s="266" t="s">
        <v>717</v>
      </c>
      <c r="D74" s="266"/>
      <c r="E74" s="266"/>
      <c r="F74" s="266" t="s">
        <v>718</v>
      </c>
      <c r="G74" s="267"/>
      <c r="H74" s="266" t="s">
        <v>111</v>
      </c>
      <c r="I74" s="266" t="s">
        <v>65</v>
      </c>
      <c r="J74" s="266" t="s">
        <v>719</v>
      </c>
      <c r="K74" s="265"/>
    </row>
    <row r="75" spans="2:11" ht="17.25" customHeight="1">
      <c r="B75" s="264"/>
      <c r="C75" s="268" t="s">
        <v>720</v>
      </c>
      <c r="D75" s="268"/>
      <c r="E75" s="268"/>
      <c r="F75" s="269" t="s">
        <v>721</v>
      </c>
      <c r="G75" s="270"/>
      <c r="H75" s="268"/>
      <c r="I75" s="268"/>
      <c r="J75" s="268" t="s">
        <v>722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61</v>
      </c>
      <c r="D77" s="271"/>
      <c r="E77" s="271"/>
      <c r="F77" s="273" t="s">
        <v>723</v>
      </c>
      <c r="G77" s="272"/>
      <c r="H77" s="254" t="s">
        <v>724</v>
      </c>
      <c r="I77" s="254" t="s">
        <v>725</v>
      </c>
      <c r="J77" s="254">
        <v>20</v>
      </c>
      <c r="K77" s="265"/>
    </row>
    <row r="78" spans="2:11" ht="15" customHeight="1">
      <c r="B78" s="264"/>
      <c r="C78" s="254" t="s">
        <v>726</v>
      </c>
      <c r="D78" s="254"/>
      <c r="E78" s="254"/>
      <c r="F78" s="273" t="s">
        <v>723</v>
      </c>
      <c r="G78" s="272"/>
      <c r="H78" s="254" t="s">
        <v>727</v>
      </c>
      <c r="I78" s="254" t="s">
        <v>725</v>
      </c>
      <c r="J78" s="254">
        <v>120</v>
      </c>
      <c r="K78" s="265"/>
    </row>
    <row r="79" spans="2:11" ht="15" customHeight="1">
      <c r="B79" s="274"/>
      <c r="C79" s="254" t="s">
        <v>728</v>
      </c>
      <c r="D79" s="254"/>
      <c r="E79" s="254"/>
      <c r="F79" s="273" t="s">
        <v>729</v>
      </c>
      <c r="G79" s="272"/>
      <c r="H79" s="254" t="s">
        <v>730</v>
      </c>
      <c r="I79" s="254" t="s">
        <v>725</v>
      </c>
      <c r="J79" s="254">
        <v>50</v>
      </c>
      <c r="K79" s="265"/>
    </row>
    <row r="80" spans="2:11" ht="15" customHeight="1">
      <c r="B80" s="274"/>
      <c r="C80" s="254" t="s">
        <v>731</v>
      </c>
      <c r="D80" s="254"/>
      <c r="E80" s="254"/>
      <c r="F80" s="273" t="s">
        <v>723</v>
      </c>
      <c r="G80" s="272"/>
      <c r="H80" s="254" t="s">
        <v>732</v>
      </c>
      <c r="I80" s="254" t="s">
        <v>733</v>
      </c>
      <c r="J80" s="254"/>
      <c r="K80" s="265"/>
    </row>
    <row r="81" spans="2:11" ht="15" customHeight="1">
      <c r="B81" s="274"/>
      <c r="C81" s="275" t="s">
        <v>734</v>
      </c>
      <c r="D81" s="275"/>
      <c r="E81" s="275"/>
      <c r="F81" s="276" t="s">
        <v>729</v>
      </c>
      <c r="G81" s="275"/>
      <c r="H81" s="275" t="s">
        <v>735</v>
      </c>
      <c r="I81" s="275" t="s">
        <v>725</v>
      </c>
      <c r="J81" s="275">
        <v>15</v>
      </c>
      <c r="K81" s="265"/>
    </row>
    <row r="82" spans="2:11" ht="15" customHeight="1">
      <c r="B82" s="274"/>
      <c r="C82" s="275" t="s">
        <v>736</v>
      </c>
      <c r="D82" s="275"/>
      <c r="E82" s="275"/>
      <c r="F82" s="276" t="s">
        <v>729</v>
      </c>
      <c r="G82" s="275"/>
      <c r="H82" s="275" t="s">
        <v>737</v>
      </c>
      <c r="I82" s="275" t="s">
        <v>725</v>
      </c>
      <c r="J82" s="275">
        <v>15</v>
      </c>
      <c r="K82" s="265"/>
    </row>
    <row r="83" spans="2:11" ht="15" customHeight="1">
      <c r="B83" s="274"/>
      <c r="C83" s="275" t="s">
        <v>738</v>
      </c>
      <c r="D83" s="275"/>
      <c r="E83" s="275"/>
      <c r="F83" s="276" t="s">
        <v>729</v>
      </c>
      <c r="G83" s="275"/>
      <c r="H83" s="275" t="s">
        <v>739</v>
      </c>
      <c r="I83" s="275" t="s">
        <v>725</v>
      </c>
      <c r="J83" s="275">
        <v>20</v>
      </c>
      <c r="K83" s="265"/>
    </row>
    <row r="84" spans="2:11" ht="15" customHeight="1">
      <c r="B84" s="274"/>
      <c r="C84" s="275" t="s">
        <v>740</v>
      </c>
      <c r="D84" s="275"/>
      <c r="E84" s="275"/>
      <c r="F84" s="276" t="s">
        <v>729</v>
      </c>
      <c r="G84" s="275"/>
      <c r="H84" s="275" t="s">
        <v>741</v>
      </c>
      <c r="I84" s="275" t="s">
        <v>725</v>
      </c>
      <c r="J84" s="275">
        <v>20</v>
      </c>
      <c r="K84" s="265"/>
    </row>
    <row r="85" spans="2:11" ht="15" customHeight="1">
      <c r="B85" s="274"/>
      <c r="C85" s="254" t="s">
        <v>742</v>
      </c>
      <c r="D85" s="254"/>
      <c r="E85" s="254"/>
      <c r="F85" s="273" t="s">
        <v>729</v>
      </c>
      <c r="G85" s="272"/>
      <c r="H85" s="254" t="s">
        <v>743</v>
      </c>
      <c r="I85" s="254" t="s">
        <v>725</v>
      </c>
      <c r="J85" s="254">
        <v>50</v>
      </c>
      <c r="K85" s="265"/>
    </row>
    <row r="86" spans="2:11" ht="15" customHeight="1">
      <c r="B86" s="274"/>
      <c r="C86" s="254" t="s">
        <v>744</v>
      </c>
      <c r="D86" s="254"/>
      <c r="E86" s="254"/>
      <c r="F86" s="273" t="s">
        <v>729</v>
      </c>
      <c r="G86" s="272"/>
      <c r="H86" s="254" t="s">
        <v>745</v>
      </c>
      <c r="I86" s="254" t="s">
        <v>725</v>
      </c>
      <c r="J86" s="254">
        <v>20</v>
      </c>
      <c r="K86" s="265"/>
    </row>
    <row r="87" spans="2:11" ht="15" customHeight="1">
      <c r="B87" s="274"/>
      <c r="C87" s="254" t="s">
        <v>746</v>
      </c>
      <c r="D87" s="254"/>
      <c r="E87" s="254"/>
      <c r="F87" s="273" t="s">
        <v>729</v>
      </c>
      <c r="G87" s="272"/>
      <c r="H87" s="254" t="s">
        <v>747</v>
      </c>
      <c r="I87" s="254" t="s">
        <v>725</v>
      </c>
      <c r="J87" s="254">
        <v>20</v>
      </c>
      <c r="K87" s="265"/>
    </row>
    <row r="88" spans="2:11" ht="15" customHeight="1">
      <c r="B88" s="274"/>
      <c r="C88" s="254" t="s">
        <v>748</v>
      </c>
      <c r="D88" s="254"/>
      <c r="E88" s="254"/>
      <c r="F88" s="273" t="s">
        <v>729</v>
      </c>
      <c r="G88" s="272"/>
      <c r="H88" s="254" t="s">
        <v>749</v>
      </c>
      <c r="I88" s="254" t="s">
        <v>725</v>
      </c>
      <c r="J88" s="254">
        <v>50</v>
      </c>
      <c r="K88" s="265"/>
    </row>
    <row r="89" spans="2:11" ht="15" customHeight="1">
      <c r="B89" s="274"/>
      <c r="C89" s="254" t="s">
        <v>750</v>
      </c>
      <c r="D89" s="254"/>
      <c r="E89" s="254"/>
      <c r="F89" s="273" t="s">
        <v>729</v>
      </c>
      <c r="G89" s="272"/>
      <c r="H89" s="254" t="s">
        <v>750</v>
      </c>
      <c r="I89" s="254" t="s">
        <v>725</v>
      </c>
      <c r="J89" s="254">
        <v>50</v>
      </c>
      <c r="K89" s="265"/>
    </row>
    <row r="90" spans="2:11" ht="15" customHeight="1">
      <c r="B90" s="274"/>
      <c r="C90" s="254" t="s">
        <v>116</v>
      </c>
      <c r="D90" s="254"/>
      <c r="E90" s="254"/>
      <c r="F90" s="273" t="s">
        <v>729</v>
      </c>
      <c r="G90" s="272"/>
      <c r="H90" s="254" t="s">
        <v>751</v>
      </c>
      <c r="I90" s="254" t="s">
        <v>725</v>
      </c>
      <c r="J90" s="254">
        <v>255</v>
      </c>
      <c r="K90" s="265"/>
    </row>
    <row r="91" spans="2:11" ht="15" customHeight="1">
      <c r="B91" s="274"/>
      <c r="C91" s="254" t="s">
        <v>752</v>
      </c>
      <c r="D91" s="254"/>
      <c r="E91" s="254"/>
      <c r="F91" s="273" t="s">
        <v>723</v>
      </c>
      <c r="G91" s="272"/>
      <c r="H91" s="254" t="s">
        <v>753</v>
      </c>
      <c r="I91" s="254" t="s">
        <v>754</v>
      </c>
      <c r="J91" s="254"/>
      <c r="K91" s="265"/>
    </row>
    <row r="92" spans="2:11" ht="15" customHeight="1">
      <c r="B92" s="274"/>
      <c r="C92" s="254" t="s">
        <v>755</v>
      </c>
      <c r="D92" s="254"/>
      <c r="E92" s="254"/>
      <c r="F92" s="273" t="s">
        <v>723</v>
      </c>
      <c r="G92" s="272"/>
      <c r="H92" s="254" t="s">
        <v>756</v>
      </c>
      <c r="I92" s="254" t="s">
        <v>757</v>
      </c>
      <c r="J92" s="254"/>
      <c r="K92" s="265"/>
    </row>
    <row r="93" spans="2:11" ht="15" customHeight="1">
      <c r="B93" s="274"/>
      <c r="C93" s="254" t="s">
        <v>758</v>
      </c>
      <c r="D93" s="254"/>
      <c r="E93" s="254"/>
      <c r="F93" s="273" t="s">
        <v>723</v>
      </c>
      <c r="G93" s="272"/>
      <c r="H93" s="254" t="s">
        <v>758</v>
      </c>
      <c r="I93" s="254" t="s">
        <v>757</v>
      </c>
      <c r="J93" s="254"/>
      <c r="K93" s="265"/>
    </row>
    <row r="94" spans="2:11" ht="15" customHeight="1">
      <c r="B94" s="274"/>
      <c r="C94" s="254" t="s">
        <v>46</v>
      </c>
      <c r="D94" s="254"/>
      <c r="E94" s="254"/>
      <c r="F94" s="273" t="s">
        <v>723</v>
      </c>
      <c r="G94" s="272"/>
      <c r="H94" s="254" t="s">
        <v>759</v>
      </c>
      <c r="I94" s="254" t="s">
        <v>757</v>
      </c>
      <c r="J94" s="254"/>
      <c r="K94" s="265"/>
    </row>
    <row r="95" spans="2:11" ht="15" customHeight="1">
      <c r="B95" s="274"/>
      <c r="C95" s="254" t="s">
        <v>56</v>
      </c>
      <c r="D95" s="254"/>
      <c r="E95" s="254"/>
      <c r="F95" s="273" t="s">
        <v>723</v>
      </c>
      <c r="G95" s="272"/>
      <c r="H95" s="254" t="s">
        <v>760</v>
      </c>
      <c r="I95" s="254" t="s">
        <v>757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69" t="s">
        <v>761</v>
      </c>
      <c r="D100" s="369"/>
      <c r="E100" s="369"/>
      <c r="F100" s="369"/>
      <c r="G100" s="369"/>
      <c r="H100" s="369"/>
      <c r="I100" s="369"/>
      <c r="J100" s="369"/>
      <c r="K100" s="265"/>
    </row>
    <row r="101" spans="2:11" ht="17.25" customHeight="1">
      <c r="B101" s="264"/>
      <c r="C101" s="266" t="s">
        <v>717</v>
      </c>
      <c r="D101" s="266"/>
      <c r="E101" s="266"/>
      <c r="F101" s="266" t="s">
        <v>718</v>
      </c>
      <c r="G101" s="267"/>
      <c r="H101" s="266" t="s">
        <v>111</v>
      </c>
      <c r="I101" s="266" t="s">
        <v>65</v>
      </c>
      <c r="J101" s="266" t="s">
        <v>719</v>
      </c>
      <c r="K101" s="265"/>
    </row>
    <row r="102" spans="2:11" ht="17.25" customHeight="1">
      <c r="B102" s="264"/>
      <c r="C102" s="268" t="s">
        <v>720</v>
      </c>
      <c r="D102" s="268"/>
      <c r="E102" s="268"/>
      <c r="F102" s="269" t="s">
        <v>721</v>
      </c>
      <c r="G102" s="270"/>
      <c r="H102" s="268"/>
      <c r="I102" s="268"/>
      <c r="J102" s="268" t="s">
        <v>722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61</v>
      </c>
      <c r="D104" s="271"/>
      <c r="E104" s="271"/>
      <c r="F104" s="273" t="s">
        <v>723</v>
      </c>
      <c r="G104" s="282"/>
      <c r="H104" s="254" t="s">
        <v>762</v>
      </c>
      <c r="I104" s="254" t="s">
        <v>725</v>
      </c>
      <c r="J104" s="254">
        <v>20</v>
      </c>
      <c r="K104" s="265"/>
    </row>
    <row r="105" spans="2:11" ht="15" customHeight="1">
      <c r="B105" s="264"/>
      <c r="C105" s="254" t="s">
        <v>726</v>
      </c>
      <c r="D105" s="254"/>
      <c r="E105" s="254"/>
      <c r="F105" s="273" t="s">
        <v>723</v>
      </c>
      <c r="G105" s="254"/>
      <c r="H105" s="254" t="s">
        <v>762</v>
      </c>
      <c r="I105" s="254" t="s">
        <v>725</v>
      </c>
      <c r="J105" s="254">
        <v>120</v>
      </c>
      <c r="K105" s="265"/>
    </row>
    <row r="106" spans="2:11" ht="15" customHeight="1">
      <c r="B106" s="274"/>
      <c r="C106" s="254" t="s">
        <v>728</v>
      </c>
      <c r="D106" s="254"/>
      <c r="E106" s="254"/>
      <c r="F106" s="273" t="s">
        <v>729</v>
      </c>
      <c r="G106" s="254"/>
      <c r="H106" s="254" t="s">
        <v>762</v>
      </c>
      <c r="I106" s="254" t="s">
        <v>725</v>
      </c>
      <c r="J106" s="254">
        <v>50</v>
      </c>
      <c r="K106" s="265"/>
    </row>
    <row r="107" spans="2:11" ht="15" customHeight="1">
      <c r="B107" s="274"/>
      <c r="C107" s="254" t="s">
        <v>731</v>
      </c>
      <c r="D107" s="254"/>
      <c r="E107" s="254"/>
      <c r="F107" s="273" t="s">
        <v>723</v>
      </c>
      <c r="G107" s="254"/>
      <c r="H107" s="254" t="s">
        <v>762</v>
      </c>
      <c r="I107" s="254" t="s">
        <v>733</v>
      </c>
      <c r="J107" s="254"/>
      <c r="K107" s="265"/>
    </row>
    <row r="108" spans="2:11" ht="15" customHeight="1">
      <c r="B108" s="274"/>
      <c r="C108" s="254" t="s">
        <v>742</v>
      </c>
      <c r="D108" s="254"/>
      <c r="E108" s="254"/>
      <c r="F108" s="273" t="s">
        <v>729</v>
      </c>
      <c r="G108" s="254"/>
      <c r="H108" s="254" t="s">
        <v>762</v>
      </c>
      <c r="I108" s="254" t="s">
        <v>725</v>
      </c>
      <c r="J108" s="254">
        <v>50</v>
      </c>
      <c r="K108" s="265"/>
    </row>
    <row r="109" spans="2:11" ht="15" customHeight="1">
      <c r="B109" s="274"/>
      <c r="C109" s="254" t="s">
        <v>750</v>
      </c>
      <c r="D109" s="254"/>
      <c r="E109" s="254"/>
      <c r="F109" s="273" t="s">
        <v>729</v>
      </c>
      <c r="G109" s="254"/>
      <c r="H109" s="254" t="s">
        <v>762</v>
      </c>
      <c r="I109" s="254" t="s">
        <v>725</v>
      </c>
      <c r="J109" s="254">
        <v>50</v>
      </c>
      <c r="K109" s="265"/>
    </row>
    <row r="110" spans="2:11" ht="15" customHeight="1">
      <c r="B110" s="274"/>
      <c r="C110" s="254" t="s">
        <v>748</v>
      </c>
      <c r="D110" s="254"/>
      <c r="E110" s="254"/>
      <c r="F110" s="273" t="s">
        <v>729</v>
      </c>
      <c r="G110" s="254"/>
      <c r="H110" s="254" t="s">
        <v>762</v>
      </c>
      <c r="I110" s="254" t="s">
        <v>725</v>
      </c>
      <c r="J110" s="254">
        <v>50</v>
      </c>
      <c r="K110" s="265"/>
    </row>
    <row r="111" spans="2:11" ht="15" customHeight="1">
      <c r="B111" s="274"/>
      <c r="C111" s="254" t="s">
        <v>61</v>
      </c>
      <c r="D111" s="254"/>
      <c r="E111" s="254"/>
      <c r="F111" s="273" t="s">
        <v>723</v>
      </c>
      <c r="G111" s="254"/>
      <c r="H111" s="254" t="s">
        <v>763</v>
      </c>
      <c r="I111" s="254" t="s">
        <v>725</v>
      </c>
      <c r="J111" s="254">
        <v>20</v>
      </c>
      <c r="K111" s="265"/>
    </row>
    <row r="112" spans="2:11" ht="15" customHeight="1">
      <c r="B112" s="274"/>
      <c r="C112" s="254" t="s">
        <v>764</v>
      </c>
      <c r="D112" s="254"/>
      <c r="E112" s="254"/>
      <c r="F112" s="273" t="s">
        <v>723</v>
      </c>
      <c r="G112" s="254"/>
      <c r="H112" s="254" t="s">
        <v>765</v>
      </c>
      <c r="I112" s="254" t="s">
        <v>725</v>
      </c>
      <c r="J112" s="254">
        <v>120</v>
      </c>
      <c r="K112" s="265"/>
    </row>
    <row r="113" spans="2:11" ht="15" customHeight="1">
      <c r="B113" s="274"/>
      <c r="C113" s="254" t="s">
        <v>46</v>
      </c>
      <c r="D113" s="254"/>
      <c r="E113" s="254"/>
      <c r="F113" s="273" t="s">
        <v>723</v>
      </c>
      <c r="G113" s="254"/>
      <c r="H113" s="254" t="s">
        <v>766</v>
      </c>
      <c r="I113" s="254" t="s">
        <v>757</v>
      </c>
      <c r="J113" s="254"/>
      <c r="K113" s="265"/>
    </row>
    <row r="114" spans="2:11" ht="15" customHeight="1">
      <c r="B114" s="274"/>
      <c r="C114" s="254" t="s">
        <v>56</v>
      </c>
      <c r="D114" s="254"/>
      <c r="E114" s="254"/>
      <c r="F114" s="273" t="s">
        <v>723</v>
      </c>
      <c r="G114" s="254"/>
      <c r="H114" s="254" t="s">
        <v>767</v>
      </c>
      <c r="I114" s="254" t="s">
        <v>757</v>
      </c>
      <c r="J114" s="254"/>
      <c r="K114" s="265"/>
    </row>
    <row r="115" spans="2:11" ht="15" customHeight="1">
      <c r="B115" s="274"/>
      <c r="C115" s="254" t="s">
        <v>65</v>
      </c>
      <c r="D115" s="254"/>
      <c r="E115" s="254"/>
      <c r="F115" s="273" t="s">
        <v>723</v>
      </c>
      <c r="G115" s="254"/>
      <c r="H115" s="254" t="s">
        <v>768</v>
      </c>
      <c r="I115" s="254" t="s">
        <v>769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4" t="s">
        <v>770</v>
      </c>
      <c r="D120" s="364"/>
      <c r="E120" s="364"/>
      <c r="F120" s="364"/>
      <c r="G120" s="364"/>
      <c r="H120" s="364"/>
      <c r="I120" s="364"/>
      <c r="J120" s="364"/>
      <c r="K120" s="290"/>
    </row>
    <row r="121" spans="2:11" ht="17.25" customHeight="1">
      <c r="B121" s="291"/>
      <c r="C121" s="266" t="s">
        <v>717</v>
      </c>
      <c r="D121" s="266"/>
      <c r="E121" s="266"/>
      <c r="F121" s="266" t="s">
        <v>718</v>
      </c>
      <c r="G121" s="267"/>
      <c r="H121" s="266" t="s">
        <v>111</v>
      </c>
      <c r="I121" s="266" t="s">
        <v>65</v>
      </c>
      <c r="J121" s="266" t="s">
        <v>719</v>
      </c>
      <c r="K121" s="292"/>
    </row>
    <row r="122" spans="2:11" ht="17.25" customHeight="1">
      <c r="B122" s="291"/>
      <c r="C122" s="268" t="s">
        <v>720</v>
      </c>
      <c r="D122" s="268"/>
      <c r="E122" s="268"/>
      <c r="F122" s="269" t="s">
        <v>721</v>
      </c>
      <c r="G122" s="270"/>
      <c r="H122" s="268"/>
      <c r="I122" s="268"/>
      <c r="J122" s="268" t="s">
        <v>722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726</v>
      </c>
      <c r="D124" s="271"/>
      <c r="E124" s="271"/>
      <c r="F124" s="273" t="s">
        <v>723</v>
      </c>
      <c r="G124" s="254"/>
      <c r="H124" s="254" t="s">
        <v>762</v>
      </c>
      <c r="I124" s="254" t="s">
        <v>725</v>
      </c>
      <c r="J124" s="254">
        <v>120</v>
      </c>
      <c r="K124" s="295"/>
    </row>
    <row r="125" spans="2:11" ht="15" customHeight="1">
      <c r="B125" s="293"/>
      <c r="C125" s="254" t="s">
        <v>771</v>
      </c>
      <c r="D125" s="254"/>
      <c r="E125" s="254"/>
      <c r="F125" s="273" t="s">
        <v>723</v>
      </c>
      <c r="G125" s="254"/>
      <c r="H125" s="254" t="s">
        <v>772</v>
      </c>
      <c r="I125" s="254" t="s">
        <v>725</v>
      </c>
      <c r="J125" s="254" t="s">
        <v>773</v>
      </c>
      <c r="K125" s="295"/>
    </row>
    <row r="126" spans="2:11" ht="15" customHeight="1">
      <c r="B126" s="293"/>
      <c r="C126" s="254" t="s">
        <v>672</v>
      </c>
      <c r="D126" s="254"/>
      <c r="E126" s="254"/>
      <c r="F126" s="273" t="s">
        <v>723</v>
      </c>
      <c r="G126" s="254"/>
      <c r="H126" s="254" t="s">
        <v>774</v>
      </c>
      <c r="I126" s="254" t="s">
        <v>725</v>
      </c>
      <c r="J126" s="254" t="s">
        <v>773</v>
      </c>
      <c r="K126" s="295"/>
    </row>
    <row r="127" spans="2:11" ht="15" customHeight="1">
      <c r="B127" s="293"/>
      <c r="C127" s="254" t="s">
        <v>734</v>
      </c>
      <c r="D127" s="254"/>
      <c r="E127" s="254"/>
      <c r="F127" s="273" t="s">
        <v>729</v>
      </c>
      <c r="G127" s="254"/>
      <c r="H127" s="254" t="s">
        <v>735</v>
      </c>
      <c r="I127" s="254" t="s">
        <v>725</v>
      </c>
      <c r="J127" s="254">
        <v>15</v>
      </c>
      <c r="K127" s="295"/>
    </row>
    <row r="128" spans="2:11" ht="15" customHeight="1">
      <c r="B128" s="293"/>
      <c r="C128" s="275" t="s">
        <v>736</v>
      </c>
      <c r="D128" s="275"/>
      <c r="E128" s="275"/>
      <c r="F128" s="276" t="s">
        <v>729</v>
      </c>
      <c r="G128" s="275"/>
      <c r="H128" s="275" t="s">
        <v>737</v>
      </c>
      <c r="I128" s="275" t="s">
        <v>725</v>
      </c>
      <c r="J128" s="275">
        <v>15</v>
      </c>
      <c r="K128" s="295"/>
    </row>
    <row r="129" spans="2:11" ht="15" customHeight="1">
      <c r="B129" s="293"/>
      <c r="C129" s="275" t="s">
        <v>738</v>
      </c>
      <c r="D129" s="275"/>
      <c r="E129" s="275"/>
      <c r="F129" s="276" t="s">
        <v>729</v>
      </c>
      <c r="G129" s="275"/>
      <c r="H129" s="275" t="s">
        <v>739</v>
      </c>
      <c r="I129" s="275" t="s">
        <v>725</v>
      </c>
      <c r="J129" s="275">
        <v>20</v>
      </c>
      <c r="K129" s="295"/>
    </row>
    <row r="130" spans="2:11" ht="15" customHeight="1">
      <c r="B130" s="293"/>
      <c r="C130" s="275" t="s">
        <v>740</v>
      </c>
      <c r="D130" s="275"/>
      <c r="E130" s="275"/>
      <c r="F130" s="276" t="s">
        <v>729</v>
      </c>
      <c r="G130" s="275"/>
      <c r="H130" s="275" t="s">
        <v>741</v>
      </c>
      <c r="I130" s="275" t="s">
        <v>725</v>
      </c>
      <c r="J130" s="275">
        <v>20</v>
      </c>
      <c r="K130" s="295"/>
    </row>
    <row r="131" spans="2:11" ht="15" customHeight="1">
      <c r="B131" s="293"/>
      <c r="C131" s="254" t="s">
        <v>728</v>
      </c>
      <c r="D131" s="254"/>
      <c r="E131" s="254"/>
      <c r="F131" s="273" t="s">
        <v>729</v>
      </c>
      <c r="G131" s="254"/>
      <c r="H131" s="254" t="s">
        <v>762</v>
      </c>
      <c r="I131" s="254" t="s">
        <v>725</v>
      </c>
      <c r="J131" s="254">
        <v>50</v>
      </c>
      <c r="K131" s="295"/>
    </row>
    <row r="132" spans="2:11" ht="15" customHeight="1">
      <c r="B132" s="293"/>
      <c r="C132" s="254" t="s">
        <v>742</v>
      </c>
      <c r="D132" s="254"/>
      <c r="E132" s="254"/>
      <c r="F132" s="273" t="s">
        <v>729</v>
      </c>
      <c r="G132" s="254"/>
      <c r="H132" s="254" t="s">
        <v>762</v>
      </c>
      <c r="I132" s="254" t="s">
        <v>725</v>
      </c>
      <c r="J132" s="254">
        <v>50</v>
      </c>
      <c r="K132" s="295"/>
    </row>
    <row r="133" spans="2:11" ht="15" customHeight="1">
      <c r="B133" s="293"/>
      <c r="C133" s="254" t="s">
        <v>748</v>
      </c>
      <c r="D133" s="254"/>
      <c r="E133" s="254"/>
      <c r="F133" s="273" t="s">
        <v>729</v>
      </c>
      <c r="G133" s="254"/>
      <c r="H133" s="254" t="s">
        <v>762</v>
      </c>
      <c r="I133" s="254" t="s">
        <v>725</v>
      </c>
      <c r="J133" s="254">
        <v>50</v>
      </c>
      <c r="K133" s="295"/>
    </row>
    <row r="134" spans="2:11" ht="15" customHeight="1">
      <c r="B134" s="293"/>
      <c r="C134" s="254" t="s">
        <v>750</v>
      </c>
      <c r="D134" s="254"/>
      <c r="E134" s="254"/>
      <c r="F134" s="273" t="s">
        <v>729</v>
      </c>
      <c r="G134" s="254"/>
      <c r="H134" s="254" t="s">
        <v>762</v>
      </c>
      <c r="I134" s="254" t="s">
        <v>725</v>
      </c>
      <c r="J134" s="254">
        <v>50</v>
      </c>
      <c r="K134" s="295"/>
    </row>
    <row r="135" spans="2:11" ht="15" customHeight="1">
      <c r="B135" s="293"/>
      <c r="C135" s="254" t="s">
        <v>116</v>
      </c>
      <c r="D135" s="254"/>
      <c r="E135" s="254"/>
      <c r="F135" s="273" t="s">
        <v>729</v>
      </c>
      <c r="G135" s="254"/>
      <c r="H135" s="254" t="s">
        <v>775</v>
      </c>
      <c r="I135" s="254" t="s">
        <v>725</v>
      </c>
      <c r="J135" s="254">
        <v>255</v>
      </c>
      <c r="K135" s="295"/>
    </row>
    <row r="136" spans="2:11" ht="15" customHeight="1">
      <c r="B136" s="293"/>
      <c r="C136" s="254" t="s">
        <v>752</v>
      </c>
      <c r="D136" s="254"/>
      <c r="E136" s="254"/>
      <c r="F136" s="273" t="s">
        <v>723</v>
      </c>
      <c r="G136" s="254"/>
      <c r="H136" s="254" t="s">
        <v>776</v>
      </c>
      <c r="I136" s="254" t="s">
        <v>754</v>
      </c>
      <c r="J136" s="254"/>
      <c r="K136" s="295"/>
    </row>
    <row r="137" spans="2:11" ht="15" customHeight="1">
      <c r="B137" s="293"/>
      <c r="C137" s="254" t="s">
        <v>755</v>
      </c>
      <c r="D137" s="254"/>
      <c r="E137" s="254"/>
      <c r="F137" s="273" t="s">
        <v>723</v>
      </c>
      <c r="G137" s="254"/>
      <c r="H137" s="254" t="s">
        <v>777</v>
      </c>
      <c r="I137" s="254" t="s">
        <v>757</v>
      </c>
      <c r="J137" s="254"/>
      <c r="K137" s="295"/>
    </row>
    <row r="138" spans="2:11" ht="15" customHeight="1">
      <c r="B138" s="293"/>
      <c r="C138" s="254" t="s">
        <v>758</v>
      </c>
      <c r="D138" s="254"/>
      <c r="E138" s="254"/>
      <c r="F138" s="273" t="s">
        <v>723</v>
      </c>
      <c r="G138" s="254"/>
      <c r="H138" s="254" t="s">
        <v>758</v>
      </c>
      <c r="I138" s="254" t="s">
        <v>757</v>
      </c>
      <c r="J138" s="254"/>
      <c r="K138" s="295"/>
    </row>
    <row r="139" spans="2:11" ht="15" customHeight="1">
      <c r="B139" s="293"/>
      <c r="C139" s="254" t="s">
        <v>46</v>
      </c>
      <c r="D139" s="254"/>
      <c r="E139" s="254"/>
      <c r="F139" s="273" t="s">
        <v>723</v>
      </c>
      <c r="G139" s="254"/>
      <c r="H139" s="254" t="s">
        <v>778</v>
      </c>
      <c r="I139" s="254" t="s">
        <v>757</v>
      </c>
      <c r="J139" s="254"/>
      <c r="K139" s="295"/>
    </row>
    <row r="140" spans="2:11" ht="15" customHeight="1">
      <c r="B140" s="293"/>
      <c r="C140" s="254" t="s">
        <v>779</v>
      </c>
      <c r="D140" s="254"/>
      <c r="E140" s="254"/>
      <c r="F140" s="273" t="s">
        <v>723</v>
      </c>
      <c r="G140" s="254"/>
      <c r="H140" s="254" t="s">
        <v>780</v>
      </c>
      <c r="I140" s="254" t="s">
        <v>757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69" t="s">
        <v>781</v>
      </c>
      <c r="D145" s="369"/>
      <c r="E145" s="369"/>
      <c r="F145" s="369"/>
      <c r="G145" s="369"/>
      <c r="H145" s="369"/>
      <c r="I145" s="369"/>
      <c r="J145" s="369"/>
      <c r="K145" s="265"/>
    </row>
    <row r="146" spans="2:11" ht="17.25" customHeight="1">
      <c r="B146" s="264"/>
      <c r="C146" s="266" t="s">
        <v>717</v>
      </c>
      <c r="D146" s="266"/>
      <c r="E146" s="266"/>
      <c r="F146" s="266" t="s">
        <v>718</v>
      </c>
      <c r="G146" s="267"/>
      <c r="H146" s="266" t="s">
        <v>111</v>
      </c>
      <c r="I146" s="266" t="s">
        <v>65</v>
      </c>
      <c r="J146" s="266" t="s">
        <v>719</v>
      </c>
      <c r="K146" s="265"/>
    </row>
    <row r="147" spans="2:11" ht="17.25" customHeight="1">
      <c r="B147" s="264"/>
      <c r="C147" s="268" t="s">
        <v>720</v>
      </c>
      <c r="D147" s="268"/>
      <c r="E147" s="268"/>
      <c r="F147" s="269" t="s">
        <v>721</v>
      </c>
      <c r="G147" s="270"/>
      <c r="H147" s="268"/>
      <c r="I147" s="268"/>
      <c r="J147" s="268" t="s">
        <v>722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726</v>
      </c>
      <c r="D149" s="254"/>
      <c r="E149" s="254"/>
      <c r="F149" s="300" t="s">
        <v>723</v>
      </c>
      <c r="G149" s="254"/>
      <c r="H149" s="299" t="s">
        <v>762</v>
      </c>
      <c r="I149" s="299" t="s">
        <v>725</v>
      </c>
      <c r="J149" s="299">
        <v>120</v>
      </c>
      <c r="K149" s="295"/>
    </row>
    <row r="150" spans="2:11" ht="15" customHeight="1">
      <c r="B150" s="274"/>
      <c r="C150" s="299" t="s">
        <v>771</v>
      </c>
      <c r="D150" s="254"/>
      <c r="E150" s="254"/>
      <c r="F150" s="300" t="s">
        <v>723</v>
      </c>
      <c r="G150" s="254"/>
      <c r="H150" s="299" t="s">
        <v>782</v>
      </c>
      <c r="I150" s="299" t="s">
        <v>725</v>
      </c>
      <c r="J150" s="299" t="s">
        <v>773</v>
      </c>
      <c r="K150" s="295"/>
    </row>
    <row r="151" spans="2:11" ht="15" customHeight="1">
      <c r="B151" s="274"/>
      <c r="C151" s="299" t="s">
        <v>672</v>
      </c>
      <c r="D151" s="254"/>
      <c r="E151" s="254"/>
      <c r="F151" s="300" t="s">
        <v>723</v>
      </c>
      <c r="G151" s="254"/>
      <c r="H151" s="299" t="s">
        <v>783</v>
      </c>
      <c r="I151" s="299" t="s">
        <v>725</v>
      </c>
      <c r="J151" s="299" t="s">
        <v>773</v>
      </c>
      <c r="K151" s="295"/>
    </row>
    <row r="152" spans="2:11" ht="15" customHeight="1">
      <c r="B152" s="274"/>
      <c r="C152" s="299" t="s">
        <v>728</v>
      </c>
      <c r="D152" s="254"/>
      <c r="E152" s="254"/>
      <c r="F152" s="300" t="s">
        <v>729</v>
      </c>
      <c r="G152" s="254"/>
      <c r="H152" s="299" t="s">
        <v>762</v>
      </c>
      <c r="I152" s="299" t="s">
        <v>725</v>
      </c>
      <c r="J152" s="299">
        <v>50</v>
      </c>
      <c r="K152" s="295"/>
    </row>
    <row r="153" spans="2:11" ht="15" customHeight="1">
      <c r="B153" s="274"/>
      <c r="C153" s="299" t="s">
        <v>731</v>
      </c>
      <c r="D153" s="254"/>
      <c r="E153" s="254"/>
      <c r="F153" s="300" t="s">
        <v>723</v>
      </c>
      <c r="G153" s="254"/>
      <c r="H153" s="299" t="s">
        <v>762</v>
      </c>
      <c r="I153" s="299" t="s">
        <v>733</v>
      </c>
      <c r="J153" s="299"/>
      <c r="K153" s="295"/>
    </row>
    <row r="154" spans="2:11" ht="15" customHeight="1">
      <c r="B154" s="274"/>
      <c r="C154" s="299" t="s">
        <v>742</v>
      </c>
      <c r="D154" s="254"/>
      <c r="E154" s="254"/>
      <c r="F154" s="300" t="s">
        <v>729</v>
      </c>
      <c r="G154" s="254"/>
      <c r="H154" s="299" t="s">
        <v>762</v>
      </c>
      <c r="I154" s="299" t="s">
        <v>725</v>
      </c>
      <c r="J154" s="299">
        <v>50</v>
      </c>
      <c r="K154" s="295"/>
    </row>
    <row r="155" spans="2:11" ht="15" customHeight="1">
      <c r="B155" s="274"/>
      <c r="C155" s="299" t="s">
        <v>750</v>
      </c>
      <c r="D155" s="254"/>
      <c r="E155" s="254"/>
      <c r="F155" s="300" t="s">
        <v>729</v>
      </c>
      <c r="G155" s="254"/>
      <c r="H155" s="299" t="s">
        <v>762</v>
      </c>
      <c r="I155" s="299" t="s">
        <v>725</v>
      </c>
      <c r="J155" s="299">
        <v>50</v>
      </c>
      <c r="K155" s="295"/>
    </row>
    <row r="156" spans="2:11" ht="15" customHeight="1">
      <c r="B156" s="274"/>
      <c r="C156" s="299" t="s">
        <v>748</v>
      </c>
      <c r="D156" s="254"/>
      <c r="E156" s="254"/>
      <c r="F156" s="300" t="s">
        <v>729</v>
      </c>
      <c r="G156" s="254"/>
      <c r="H156" s="299" t="s">
        <v>762</v>
      </c>
      <c r="I156" s="299" t="s">
        <v>725</v>
      </c>
      <c r="J156" s="299">
        <v>50</v>
      </c>
      <c r="K156" s="295"/>
    </row>
    <row r="157" spans="2:11" ht="15" customHeight="1">
      <c r="B157" s="274"/>
      <c r="C157" s="299" t="s">
        <v>103</v>
      </c>
      <c r="D157" s="254"/>
      <c r="E157" s="254"/>
      <c r="F157" s="300" t="s">
        <v>723</v>
      </c>
      <c r="G157" s="254"/>
      <c r="H157" s="299" t="s">
        <v>784</v>
      </c>
      <c r="I157" s="299" t="s">
        <v>725</v>
      </c>
      <c r="J157" s="299" t="s">
        <v>785</v>
      </c>
      <c r="K157" s="295"/>
    </row>
    <row r="158" spans="2:11" ht="15" customHeight="1">
      <c r="B158" s="274"/>
      <c r="C158" s="299" t="s">
        <v>786</v>
      </c>
      <c r="D158" s="254"/>
      <c r="E158" s="254"/>
      <c r="F158" s="300" t="s">
        <v>723</v>
      </c>
      <c r="G158" s="254"/>
      <c r="H158" s="299" t="s">
        <v>787</v>
      </c>
      <c r="I158" s="299" t="s">
        <v>757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4" t="s">
        <v>788</v>
      </c>
      <c r="D163" s="364"/>
      <c r="E163" s="364"/>
      <c r="F163" s="364"/>
      <c r="G163" s="364"/>
      <c r="H163" s="364"/>
      <c r="I163" s="364"/>
      <c r="J163" s="364"/>
      <c r="K163" s="246"/>
    </row>
    <row r="164" spans="2:11" ht="17.25" customHeight="1">
      <c r="B164" s="245"/>
      <c r="C164" s="266" t="s">
        <v>717</v>
      </c>
      <c r="D164" s="266"/>
      <c r="E164" s="266"/>
      <c r="F164" s="266" t="s">
        <v>718</v>
      </c>
      <c r="G164" s="303"/>
      <c r="H164" s="304" t="s">
        <v>111</v>
      </c>
      <c r="I164" s="304" t="s">
        <v>65</v>
      </c>
      <c r="J164" s="266" t="s">
        <v>719</v>
      </c>
      <c r="K164" s="246"/>
    </row>
    <row r="165" spans="2:11" ht="17.25" customHeight="1">
      <c r="B165" s="247"/>
      <c r="C165" s="268" t="s">
        <v>720</v>
      </c>
      <c r="D165" s="268"/>
      <c r="E165" s="268"/>
      <c r="F165" s="269" t="s">
        <v>721</v>
      </c>
      <c r="G165" s="305"/>
      <c r="H165" s="306"/>
      <c r="I165" s="306"/>
      <c r="J165" s="268" t="s">
        <v>722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726</v>
      </c>
      <c r="D167" s="254"/>
      <c r="E167" s="254"/>
      <c r="F167" s="273" t="s">
        <v>723</v>
      </c>
      <c r="G167" s="254"/>
      <c r="H167" s="254" t="s">
        <v>762</v>
      </c>
      <c r="I167" s="254" t="s">
        <v>725</v>
      </c>
      <c r="J167" s="254">
        <v>120</v>
      </c>
      <c r="K167" s="295"/>
    </row>
    <row r="168" spans="2:11" ht="15" customHeight="1">
      <c r="B168" s="274"/>
      <c r="C168" s="254" t="s">
        <v>771</v>
      </c>
      <c r="D168" s="254"/>
      <c r="E168" s="254"/>
      <c r="F168" s="273" t="s">
        <v>723</v>
      </c>
      <c r="G168" s="254"/>
      <c r="H168" s="254" t="s">
        <v>772</v>
      </c>
      <c r="I168" s="254" t="s">
        <v>725</v>
      </c>
      <c r="J168" s="254" t="s">
        <v>773</v>
      </c>
      <c r="K168" s="295"/>
    </row>
    <row r="169" spans="2:11" ht="15" customHeight="1">
      <c r="B169" s="274"/>
      <c r="C169" s="254" t="s">
        <v>672</v>
      </c>
      <c r="D169" s="254"/>
      <c r="E169" s="254"/>
      <c r="F169" s="273" t="s">
        <v>723</v>
      </c>
      <c r="G169" s="254"/>
      <c r="H169" s="254" t="s">
        <v>789</v>
      </c>
      <c r="I169" s="254" t="s">
        <v>725</v>
      </c>
      <c r="J169" s="254" t="s">
        <v>773</v>
      </c>
      <c r="K169" s="295"/>
    </row>
    <row r="170" spans="2:11" ht="15" customHeight="1">
      <c r="B170" s="274"/>
      <c r="C170" s="254" t="s">
        <v>728</v>
      </c>
      <c r="D170" s="254"/>
      <c r="E170" s="254"/>
      <c r="F170" s="273" t="s">
        <v>729</v>
      </c>
      <c r="G170" s="254"/>
      <c r="H170" s="254" t="s">
        <v>789</v>
      </c>
      <c r="I170" s="254" t="s">
        <v>725</v>
      </c>
      <c r="J170" s="254">
        <v>50</v>
      </c>
      <c r="K170" s="295"/>
    </row>
    <row r="171" spans="2:11" ht="15" customHeight="1">
      <c r="B171" s="274"/>
      <c r="C171" s="254" t="s">
        <v>731</v>
      </c>
      <c r="D171" s="254"/>
      <c r="E171" s="254"/>
      <c r="F171" s="273" t="s">
        <v>723</v>
      </c>
      <c r="G171" s="254"/>
      <c r="H171" s="254" t="s">
        <v>789</v>
      </c>
      <c r="I171" s="254" t="s">
        <v>733</v>
      </c>
      <c r="J171" s="254"/>
      <c r="K171" s="295"/>
    </row>
    <row r="172" spans="2:11" ht="15" customHeight="1">
      <c r="B172" s="274"/>
      <c r="C172" s="254" t="s">
        <v>742</v>
      </c>
      <c r="D172" s="254"/>
      <c r="E172" s="254"/>
      <c r="F172" s="273" t="s">
        <v>729</v>
      </c>
      <c r="G172" s="254"/>
      <c r="H172" s="254" t="s">
        <v>789</v>
      </c>
      <c r="I172" s="254" t="s">
        <v>725</v>
      </c>
      <c r="J172" s="254">
        <v>50</v>
      </c>
      <c r="K172" s="295"/>
    </row>
    <row r="173" spans="2:11" ht="15" customHeight="1">
      <c r="B173" s="274"/>
      <c r="C173" s="254" t="s">
        <v>750</v>
      </c>
      <c r="D173" s="254"/>
      <c r="E173" s="254"/>
      <c r="F173" s="273" t="s">
        <v>729</v>
      </c>
      <c r="G173" s="254"/>
      <c r="H173" s="254" t="s">
        <v>789</v>
      </c>
      <c r="I173" s="254" t="s">
        <v>725</v>
      </c>
      <c r="J173" s="254">
        <v>50</v>
      </c>
      <c r="K173" s="295"/>
    </row>
    <row r="174" spans="2:11" ht="15" customHeight="1">
      <c r="B174" s="274"/>
      <c r="C174" s="254" t="s">
        <v>748</v>
      </c>
      <c r="D174" s="254"/>
      <c r="E174" s="254"/>
      <c r="F174" s="273" t="s">
        <v>729</v>
      </c>
      <c r="G174" s="254"/>
      <c r="H174" s="254" t="s">
        <v>789</v>
      </c>
      <c r="I174" s="254" t="s">
        <v>725</v>
      </c>
      <c r="J174" s="254">
        <v>50</v>
      </c>
      <c r="K174" s="295"/>
    </row>
    <row r="175" spans="2:11" ht="15" customHeight="1">
      <c r="B175" s="274"/>
      <c r="C175" s="254" t="s">
        <v>110</v>
      </c>
      <c r="D175" s="254"/>
      <c r="E175" s="254"/>
      <c r="F175" s="273" t="s">
        <v>723</v>
      </c>
      <c r="G175" s="254"/>
      <c r="H175" s="254" t="s">
        <v>790</v>
      </c>
      <c r="I175" s="254" t="s">
        <v>791</v>
      </c>
      <c r="J175" s="254"/>
      <c r="K175" s="295"/>
    </row>
    <row r="176" spans="2:11" ht="15" customHeight="1">
      <c r="B176" s="274"/>
      <c r="C176" s="254" t="s">
        <v>65</v>
      </c>
      <c r="D176" s="254"/>
      <c r="E176" s="254"/>
      <c r="F176" s="273" t="s">
        <v>723</v>
      </c>
      <c r="G176" s="254"/>
      <c r="H176" s="254" t="s">
        <v>792</v>
      </c>
      <c r="I176" s="254" t="s">
        <v>793</v>
      </c>
      <c r="J176" s="254">
        <v>1</v>
      </c>
      <c r="K176" s="295"/>
    </row>
    <row r="177" spans="2:11" ht="15" customHeight="1">
      <c r="B177" s="274"/>
      <c r="C177" s="254" t="s">
        <v>61</v>
      </c>
      <c r="D177" s="254"/>
      <c r="E177" s="254"/>
      <c r="F177" s="273" t="s">
        <v>723</v>
      </c>
      <c r="G177" s="254"/>
      <c r="H177" s="254" t="s">
        <v>794</v>
      </c>
      <c r="I177" s="254" t="s">
        <v>725</v>
      </c>
      <c r="J177" s="254">
        <v>20</v>
      </c>
      <c r="K177" s="295"/>
    </row>
    <row r="178" spans="2:11" ht="15" customHeight="1">
      <c r="B178" s="274"/>
      <c r="C178" s="254" t="s">
        <v>111</v>
      </c>
      <c r="D178" s="254"/>
      <c r="E178" s="254"/>
      <c r="F178" s="273" t="s">
        <v>723</v>
      </c>
      <c r="G178" s="254"/>
      <c r="H178" s="254" t="s">
        <v>795</v>
      </c>
      <c r="I178" s="254" t="s">
        <v>725</v>
      </c>
      <c r="J178" s="254">
        <v>255</v>
      </c>
      <c r="K178" s="295"/>
    </row>
    <row r="179" spans="2:11" ht="15" customHeight="1">
      <c r="B179" s="274"/>
      <c r="C179" s="254" t="s">
        <v>112</v>
      </c>
      <c r="D179" s="254"/>
      <c r="E179" s="254"/>
      <c r="F179" s="273" t="s">
        <v>723</v>
      </c>
      <c r="G179" s="254"/>
      <c r="H179" s="254" t="s">
        <v>688</v>
      </c>
      <c r="I179" s="254" t="s">
        <v>725</v>
      </c>
      <c r="J179" s="254">
        <v>10</v>
      </c>
      <c r="K179" s="295"/>
    </row>
    <row r="180" spans="2:11" ht="15" customHeight="1">
      <c r="B180" s="274"/>
      <c r="C180" s="254" t="s">
        <v>113</v>
      </c>
      <c r="D180" s="254"/>
      <c r="E180" s="254"/>
      <c r="F180" s="273" t="s">
        <v>723</v>
      </c>
      <c r="G180" s="254"/>
      <c r="H180" s="254" t="s">
        <v>796</v>
      </c>
      <c r="I180" s="254" t="s">
        <v>757</v>
      </c>
      <c r="J180" s="254"/>
      <c r="K180" s="295"/>
    </row>
    <row r="181" spans="2:11" ht="15" customHeight="1">
      <c r="B181" s="274"/>
      <c r="C181" s="254" t="s">
        <v>797</v>
      </c>
      <c r="D181" s="254"/>
      <c r="E181" s="254"/>
      <c r="F181" s="273" t="s">
        <v>723</v>
      </c>
      <c r="G181" s="254"/>
      <c r="H181" s="254" t="s">
        <v>798</v>
      </c>
      <c r="I181" s="254" t="s">
        <v>757</v>
      </c>
      <c r="J181" s="254"/>
      <c r="K181" s="295"/>
    </row>
    <row r="182" spans="2:11" ht="15" customHeight="1">
      <c r="B182" s="274"/>
      <c r="C182" s="254" t="s">
        <v>786</v>
      </c>
      <c r="D182" s="254"/>
      <c r="E182" s="254"/>
      <c r="F182" s="273" t="s">
        <v>723</v>
      </c>
      <c r="G182" s="254"/>
      <c r="H182" s="254" t="s">
        <v>799</v>
      </c>
      <c r="I182" s="254" t="s">
        <v>757</v>
      </c>
      <c r="J182" s="254"/>
      <c r="K182" s="295"/>
    </row>
    <row r="183" spans="2:11" ht="15" customHeight="1">
      <c r="B183" s="274"/>
      <c r="C183" s="254" t="s">
        <v>115</v>
      </c>
      <c r="D183" s="254"/>
      <c r="E183" s="254"/>
      <c r="F183" s="273" t="s">
        <v>729</v>
      </c>
      <c r="G183" s="254"/>
      <c r="H183" s="254" t="s">
        <v>800</v>
      </c>
      <c r="I183" s="254" t="s">
        <v>725</v>
      </c>
      <c r="J183" s="254">
        <v>50</v>
      </c>
      <c r="K183" s="295"/>
    </row>
    <row r="184" spans="2:11" ht="15" customHeight="1">
      <c r="B184" s="274"/>
      <c r="C184" s="254" t="s">
        <v>801</v>
      </c>
      <c r="D184" s="254"/>
      <c r="E184" s="254"/>
      <c r="F184" s="273" t="s">
        <v>729</v>
      </c>
      <c r="G184" s="254"/>
      <c r="H184" s="254" t="s">
        <v>802</v>
      </c>
      <c r="I184" s="254" t="s">
        <v>803</v>
      </c>
      <c r="J184" s="254"/>
      <c r="K184" s="295"/>
    </row>
    <row r="185" spans="2:11" ht="15" customHeight="1">
      <c r="B185" s="274"/>
      <c r="C185" s="254" t="s">
        <v>804</v>
      </c>
      <c r="D185" s="254"/>
      <c r="E185" s="254"/>
      <c r="F185" s="273" t="s">
        <v>729</v>
      </c>
      <c r="G185" s="254"/>
      <c r="H185" s="254" t="s">
        <v>805</v>
      </c>
      <c r="I185" s="254" t="s">
        <v>803</v>
      </c>
      <c r="J185" s="254"/>
      <c r="K185" s="295"/>
    </row>
    <row r="186" spans="2:11" ht="15" customHeight="1">
      <c r="B186" s="274"/>
      <c r="C186" s="254" t="s">
        <v>806</v>
      </c>
      <c r="D186" s="254"/>
      <c r="E186" s="254"/>
      <c r="F186" s="273" t="s">
        <v>729</v>
      </c>
      <c r="G186" s="254"/>
      <c r="H186" s="254" t="s">
        <v>807</v>
      </c>
      <c r="I186" s="254" t="s">
        <v>803</v>
      </c>
      <c r="J186" s="254"/>
      <c r="K186" s="295"/>
    </row>
    <row r="187" spans="2:11" ht="15" customHeight="1">
      <c r="B187" s="274"/>
      <c r="C187" s="307" t="s">
        <v>808</v>
      </c>
      <c r="D187" s="254"/>
      <c r="E187" s="254"/>
      <c r="F187" s="273" t="s">
        <v>729</v>
      </c>
      <c r="G187" s="254"/>
      <c r="H187" s="254" t="s">
        <v>809</v>
      </c>
      <c r="I187" s="254" t="s">
        <v>810</v>
      </c>
      <c r="J187" s="308" t="s">
        <v>811</v>
      </c>
      <c r="K187" s="295"/>
    </row>
    <row r="188" spans="2:11" ht="15" customHeight="1">
      <c r="B188" s="274"/>
      <c r="C188" s="259" t="s">
        <v>50</v>
      </c>
      <c r="D188" s="254"/>
      <c r="E188" s="254"/>
      <c r="F188" s="273" t="s">
        <v>723</v>
      </c>
      <c r="G188" s="254"/>
      <c r="H188" s="250" t="s">
        <v>812</v>
      </c>
      <c r="I188" s="254" t="s">
        <v>813</v>
      </c>
      <c r="J188" s="254"/>
      <c r="K188" s="295"/>
    </row>
    <row r="189" spans="2:11" ht="15" customHeight="1">
      <c r="B189" s="274"/>
      <c r="C189" s="259" t="s">
        <v>814</v>
      </c>
      <c r="D189" s="254"/>
      <c r="E189" s="254"/>
      <c r="F189" s="273" t="s">
        <v>723</v>
      </c>
      <c r="G189" s="254"/>
      <c r="H189" s="254" t="s">
        <v>815</v>
      </c>
      <c r="I189" s="254" t="s">
        <v>757</v>
      </c>
      <c r="J189" s="254"/>
      <c r="K189" s="295"/>
    </row>
    <row r="190" spans="2:11" ht="15" customHeight="1">
      <c r="B190" s="274"/>
      <c r="C190" s="259" t="s">
        <v>816</v>
      </c>
      <c r="D190" s="254"/>
      <c r="E190" s="254"/>
      <c r="F190" s="273" t="s">
        <v>723</v>
      </c>
      <c r="G190" s="254"/>
      <c r="H190" s="254" t="s">
        <v>817</v>
      </c>
      <c r="I190" s="254" t="s">
        <v>757</v>
      </c>
      <c r="J190" s="254"/>
      <c r="K190" s="295"/>
    </row>
    <row r="191" spans="2:11" ht="15" customHeight="1">
      <c r="B191" s="274"/>
      <c r="C191" s="259" t="s">
        <v>818</v>
      </c>
      <c r="D191" s="254"/>
      <c r="E191" s="254"/>
      <c r="F191" s="273" t="s">
        <v>729</v>
      </c>
      <c r="G191" s="254"/>
      <c r="H191" s="254" t="s">
        <v>819</v>
      </c>
      <c r="I191" s="254" t="s">
        <v>757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64" t="s">
        <v>820</v>
      </c>
      <c r="D197" s="364"/>
      <c r="E197" s="364"/>
      <c r="F197" s="364"/>
      <c r="G197" s="364"/>
      <c r="H197" s="364"/>
      <c r="I197" s="364"/>
      <c r="J197" s="364"/>
      <c r="K197" s="246"/>
    </row>
    <row r="198" spans="2:11" ht="25.5" customHeight="1">
      <c r="B198" s="245"/>
      <c r="C198" s="310" t="s">
        <v>821</v>
      </c>
      <c r="D198" s="310"/>
      <c r="E198" s="310"/>
      <c r="F198" s="310" t="s">
        <v>822</v>
      </c>
      <c r="G198" s="311"/>
      <c r="H198" s="370" t="s">
        <v>823</v>
      </c>
      <c r="I198" s="370"/>
      <c r="J198" s="370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813</v>
      </c>
      <c r="D200" s="254"/>
      <c r="E200" s="254"/>
      <c r="F200" s="273" t="s">
        <v>51</v>
      </c>
      <c r="G200" s="254"/>
      <c r="H200" s="367" t="s">
        <v>824</v>
      </c>
      <c r="I200" s="367"/>
      <c r="J200" s="367"/>
      <c r="K200" s="295"/>
    </row>
    <row r="201" spans="2:11" ht="15" customHeight="1">
      <c r="B201" s="274"/>
      <c r="C201" s="280"/>
      <c r="D201" s="254"/>
      <c r="E201" s="254"/>
      <c r="F201" s="273" t="s">
        <v>52</v>
      </c>
      <c r="G201" s="254"/>
      <c r="H201" s="367" t="s">
        <v>825</v>
      </c>
      <c r="I201" s="367"/>
      <c r="J201" s="367"/>
      <c r="K201" s="295"/>
    </row>
    <row r="202" spans="2:11" ht="15" customHeight="1">
      <c r="B202" s="274"/>
      <c r="C202" s="280"/>
      <c r="D202" s="254"/>
      <c r="E202" s="254"/>
      <c r="F202" s="273" t="s">
        <v>55</v>
      </c>
      <c r="G202" s="254"/>
      <c r="H202" s="367" t="s">
        <v>826</v>
      </c>
      <c r="I202" s="367"/>
      <c r="J202" s="367"/>
      <c r="K202" s="295"/>
    </row>
    <row r="203" spans="2:11" ht="15" customHeight="1">
      <c r="B203" s="274"/>
      <c r="C203" s="254"/>
      <c r="D203" s="254"/>
      <c r="E203" s="254"/>
      <c r="F203" s="273" t="s">
        <v>53</v>
      </c>
      <c r="G203" s="254"/>
      <c r="H203" s="367" t="s">
        <v>827</v>
      </c>
      <c r="I203" s="367"/>
      <c r="J203" s="367"/>
      <c r="K203" s="295"/>
    </row>
    <row r="204" spans="2:11" ht="15" customHeight="1">
      <c r="B204" s="274"/>
      <c r="C204" s="254"/>
      <c r="D204" s="254"/>
      <c r="E204" s="254"/>
      <c r="F204" s="273" t="s">
        <v>54</v>
      </c>
      <c r="G204" s="254"/>
      <c r="H204" s="367" t="s">
        <v>828</v>
      </c>
      <c r="I204" s="367"/>
      <c r="J204" s="367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769</v>
      </c>
      <c r="D206" s="254"/>
      <c r="E206" s="254"/>
      <c r="F206" s="273" t="s">
        <v>87</v>
      </c>
      <c r="G206" s="254"/>
      <c r="H206" s="367" t="s">
        <v>829</v>
      </c>
      <c r="I206" s="367"/>
      <c r="J206" s="367"/>
      <c r="K206" s="295"/>
    </row>
    <row r="207" spans="2:11" ht="15" customHeight="1">
      <c r="B207" s="274"/>
      <c r="C207" s="280"/>
      <c r="D207" s="254"/>
      <c r="E207" s="254"/>
      <c r="F207" s="273" t="s">
        <v>667</v>
      </c>
      <c r="G207" s="254"/>
      <c r="H207" s="367" t="s">
        <v>668</v>
      </c>
      <c r="I207" s="367"/>
      <c r="J207" s="367"/>
      <c r="K207" s="295"/>
    </row>
    <row r="208" spans="2:11" ht="15" customHeight="1">
      <c r="B208" s="274"/>
      <c r="C208" s="254"/>
      <c r="D208" s="254"/>
      <c r="E208" s="254"/>
      <c r="F208" s="273" t="s">
        <v>665</v>
      </c>
      <c r="G208" s="254"/>
      <c r="H208" s="367" t="s">
        <v>830</v>
      </c>
      <c r="I208" s="367"/>
      <c r="J208" s="367"/>
      <c r="K208" s="295"/>
    </row>
    <row r="209" spans="2:11" ht="15" customHeight="1">
      <c r="B209" s="312"/>
      <c r="C209" s="280"/>
      <c r="D209" s="280"/>
      <c r="E209" s="280"/>
      <c r="F209" s="273" t="s">
        <v>669</v>
      </c>
      <c r="G209" s="259"/>
      <c r="H209" s="371" t="s">
        <v>86</v>
      </c>
      <c r="I209" s="371"/>
      <c r="J209" s="371"/>
      <c r="K209" s="313"/>
    </row>
    <row r="210" spans="2:11" ht="15" customHeight="1">
      <c r="B210" s="312"/>
      <c r="C210" s="280"/>
      <c r="D210" s="280"/>
      <c r="E210" s="280"/>
      <c r="F210" s="273" t="s">
        <v>670</v>
      </c>
      <c r="G210" s="259"/>
      <c r="H210" s="371" t="s">
        <v>831</v>
      </c>
      <c r="I210" s="371"/>
      <c r="J210" s="371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793</v>
      </c>
      <c r="D212" s="280"/>
      <c r="E212" s="280"/>
      <c r="F212" s="273">
        <v>1</v>
      </c>
      <c r="G212" s="259"/>
      <c r="H212" s="371" t="s">
        <v>832</v>
      </c>
      <c r="I212" s="371"/>
      <c r="J212" s="371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1" t="s">
        <v>833</v>
      </c>
      <c r="I213" s="371"/>
      <c r="J213" s="371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1" t="s">
        <v>834</v>
      </c>
      <c r="I214" s="371"/>
      <c r="J214" s="371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1" t="s">
        <v>835</v>
      </c>
      <c r="I215" s="371"/>
      <c r="J215" s="371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SO001 - Vedlejší a ostatn...</vt:lpstr>
      <vt:lpstr>SO101 - Chodník</vt:lpstr>
      <vt:lpstr>Pokyny pro vyplnění</vt:lpstr>
      <vt:lpstr>'Rekapitulace stavby'!Názvy_tisku</vt:lpstr>
      <vt:lpstr>'SO001 - Vedlejší a ostatn...'!Názvy_tisku</vt:lpstr>
      <vt:lpstr>'SO101 - Chodník'!Názvy_tisku</vt:lpstr>
      <vt:lpstr>'Pokyny pro vyplnění'!Oblast_tisku</vt:lpstr>
      <vt:lpstr>'Rekapitulace stavby'!Oblast_tisku</vt:lpstr>
      <vt:lpstr>'SO001 - Vedlejší a ostatn...'!Oblast_tisku</vt:lpstr>
      <vt:lpstr>'SO101 - Chodník'!Oblast_tisku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KUCERA-HP\Kučera</dc:creator>
  <cp:lastModifiedBy>Pavel Caha</cp:lastModifiedBy>
  <dcterms:created xsi:type="dcterms:W3CDTF">2017-07-21T12:32:48Z</dcterms:created>
  <dcterms:modified xsi:type="dcterms:W3CDTF">2017-09-11T14:31:22Z</dcterms:modified>
</cp:coreProperties>
</file>